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gno\Desktop\Caveau\Caveau\Business\"/>
    </mc:Choice>
  </mc:AlternateContent>
  <xr:revisionPtr revIDLastSave="0" documentId="13_ncr:1_{856EBA61-F349-4816-8A85-1329842EDFE0}" xr6:coauthVersionLast="47" xr6:coauthVersionMax="47" xr10:uidLastSave="{00000000-0000-0000-0000-000000000000}"/>
  <bookViews>
    <workbookView xWindow="-108" yWindow="-108" windowWidth="23256" windowHeight="12456" tabRatio="508" xr2:uid="{00000000-000D-0000-FFFF-FFFF00000000}"/>
  </bookViews>
  <sheets>
    <sheet name="Contabilità 202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8" i="5" l="1"/>
  <c r="M66" i="5"/>
  <c r="K38" i="5"/>
  <c r="E120" i="5"/>
  <c r="E65" i="5"/>
  <c r="D153" i="5"/>
  <c r="N153" i="5" s="1"/>
  <c r="N171" i="5"/>
  <c r="D177" i="5"/>
  <c r="N71" i="5"/>
  <c r="D30" i="5"/>
  <c r="O32" i="5"/>
  <c r="D65" i="5"/>
  <c r="O60" i="5"/>
  <c r="D44" i="5"/>
  <c r="N22" i="5"/>
  <c r="C128" i="5"/>
  <c r="D128" i="5"/>
  <c r="E128" i="5"/>
  <c r="F128" i="5"/>
  <c r="G128" i="5"/>
  <c r="H128" i="5"/>
  <c r="I128" i="5"/>
  <c r="J128" i="5"/>
  <c r="K128" i="5"/>
  <c r="L128" i="5"/>
  <c r="M128" i="5"/>
  <c r="B128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C120" i="5"/>
  <c r="D120" i="5"/>
  <c r="F120" i="5"/>
  <c r="G120" i="5"/>
  <c r="H120" i="5"/>
  <c r="I120" i="5"/>
  <c r="J120" i="5"/>
  <c r="K120" i="5"/>
  <c r="L120" i="5"/>
  <c r="M120" i="5"/>
  <c r="B120" i="5"/>
  <c r="C117" i="5"/>
  <c r="D117" i="5"/>
  <c r="E117" i="5"/>
  <c r="F117" i="5"/>
  <c r="G117" i="5"/>
  <c r="H117" i="5"/>
  <c r="I117" i="5"/>
  <c r="J117" i="5"/>
  <c r="K117" i="5"/>
  <c r="L117" i="5"/>
  <c r="M117" i="5"/>
  <c r="B117" i="5"/>
  <c r="C114" i="5"/>
  <c r="D114" i="5"/>
  <c r="E114" i="5"/>
  <c r="F114" i="5"/>
  <c r="G114" i="5"/>
  <c r="H114" i="5"/>
  <c r="I114" i="5"/>
  <c r="J114" i="5"/>
  <c r="K114" i="5"/>
  <c r="L114" i="5"/>
  <c r="M114" i="5"/>
  <c r="B114" i="5"/>
  <c r="C111" i="5"/>
  <c r="D111" i="5"/>
  <c r="E111" i="5"/>
  <c r="F111" i="5"/>
  <c r="G111" i="5"/>
  <c r="H111" i="5"/>
  <c r="I111" i="5"/>
  <c r="J111" i="5"/>
  <c r="K111" i="5"/>
  <c r="L111" i="5"/>
  <c r="M111" i="5"/>
  <c r="B111" i="5"/>
  <c r="B99" i="5"/>
  <c r="B168" i="5" s="1"/>
  <c r="C103" i="5"/>
  <c r="D103" i="5"/>
  <c r="E103" i="5"/>
  <c r="F103" i="5"/>
  <c r="G103" i="5"/>
  <c r="H103" i="5"/>
  <c r="I103" i="5"/>
  <c r="J103" i="5"/>
  <c r="K103" i="5"/>
  <c r="L103" i="5"/>
  <c r="M103" i="5"/>
  <c r="B103" i="5"/>
  <c r="B108" i="5"/>
  <c r="C133" i="5"/>
  <c r="C138" i="5"/>
  <c r="D138" i="5"/>
  <c r="E138" i="5"/>
  <c r="F138" i="5"/>
  <c r="G138" i="5"/>
  <c r="H138" i="5"/>
  <c r="I138" i="5"/>
  <c r="J138" i="5"/>
  <c r="K138" i="5"/>
  <c r="K148" i="5" s="1"/>
  <c r="L138" i="5"/>
  <c r="L148" i="5" s="1"/>
  <c r="M138" i="5"/>
  <c r="F145" i="5"/>
  <c r="G145" i="5"/>
  <c r="H145" i="5"/>
  <c r="I145" i="5"/>
  <c r="J145" i="5"/>
  <c r="K145" i="5"/>
  <c r="L145" i="5"/>
  <c r="M145" i="5"/>
  <c r="F142" i="5"/>
  <c r="K142" i="5"/>
  <c r="L142" i="5"/>
  <c r="M142" i="5"/>
  <c r="B180" i="5"/>
  <c r="B177" i="5"/>
  <c r="C177" i="5"/>
  <c r="N59" i="5"/>
  <c r="C46" i="5"/>
  <c r="O54" i="5"/>
  <c r="N56" i="5"/>
  <c r="O56" i="5"/>
  <c r="O64" i="5"/>
  <c r="N42" i="5"/>
  <c r="N33" i="5"/>
  <c r="N74" i="5"/>
  <c r="B138" i="5"/>
  <c r="N31" i="5"/>
  <c r="B30" i="5"/>
  <c r="B46" i="5"/>
  <c r="O46" i="5" s="1"/>
  <c r="B147" i="5"/>
  <c r="N147" i="5" s="1"/>
  <c r="O63" i="5"/>
  <c r="B44" i="5"/>
  <c r="N37" i="5"/>
  <c r="M108" i="5"/>
  <c r="L108" i="5"/>
  <c r="K108" i="5"/>
  <c r="J108" i="5"/>
  <c r="I108" i="5"/>
  <c r="H108" i="5"/>
  <c r="G108" i="5"/>
  <c r="F108" i="5"/>
  <c r="E108" i="5"/>
  <c r="D108" i="5"/>
  <c r="C108" i="5"/>
  <c r="M99" i="5"/>
  <c r="L99" i="5"/>
  <c r="K99" i="5"/>
  <c r="J99" i="5"/>
  <c r="I99" i="5"/>
  <c r="H99" i="5"/>
  <c r="G99" i="5"/>
  <c r="F99" i="5"/>
  <c r="E99" i="5"/>
  <c r="D99" i="5"/>
  <c r="D168" i="5" s="1"/>
  <c r="C99" i="5"/>
  <c r="C168" i="5" s="1"/>
  <c r="L94" i="5"/>
  <c r="L104" i="5" s="1"/>
  <c r="K94" i="5"/>
  <c r="J94" i="5"/>
  <c r="I94" i="5"/>
  <c r="H94" i="5"/>
  <c r="G94" i="5"/>
  <c r="F94" i="5"/>
  <c r="E94" i="5"/>
  <c r="M94" i="5"/>
  <c r="M89" i="5"/>
  <c r="L89" i="5"/>
  <c r="J89" i="5"/>
  <c r="I89" i="5"/>
  <c r="H89" i="5"/>
  <c r="G89" i="5"/>
  <c r="F89" i="5"/>
  <c r="K89" i="5"/>
  <c r="K104" i="5" s="1"/>
  <c r="L78" i="5"/>
  <c r="K78" i="5"/>
  <c r="J78" i="5"/>
  <c r="I78" i="5"/>
  <c r="H78" i="5"/>
  <c r="G78" i="5"/>
  <c r="F78" i="5"/>
  <c r="E78" i="5"/>
  <c r="D78" i="5"/>
  <c r="C78" i="5"/>
  <c r="B78" i="5"/>
  <c r="L77" i="5"/>
  <c r="J77" i="5"/>
  <c r="I77" i="5"/>
  <c r="H77" i="5"/>
  <c r="G77" i="5"/>
  <c r="F77" i="5"/>
  <c r="E77" i="5"/>
  <c r="B77" i="5"/>
  <c r="O76" i="5"/>
  <c r="O75" i="5"/>
  <c r="N75" i="5"/>
  <c r="M77" i="5"/>
  <c r="O73" i="5"/>
  <c r="O72" i="5"/>
  <c r="N72" i="5"/>
  <c r="L66" i="5"/>
  <c r="K66" i="5"/>
  <c r="J66" i="5"/>
  <c r="J67" i="5" s="1"/>
  <c r="I66" i="5"/>
  <c r="H66" i="5"/>
  <c r="G66" i="5"/>
  <c r="G67" i="5" s="1"/>
  <c r="F66" i="5"/>
  <c r="E66" i="5"/>
  <c r="D66" i="5"/>
  <c r="C66" i="5"/>
  <c r="B66" i="5"/>
  <c r="O62" i="5"/>
  <c r="N62" i="5"/>
  <c r="O61" i="5"/>
  <c r="N61" i="5"/>
  <c r="N58" i="5"/>
  <c r="O58" i="5"/>
  <c r="O57" i="5"/>
  <c r="N57" i="5"/>
  <c r="L49" i="5"/>
  <c r="K49" i="5"/>
  <c r="J49" i="5"/>
  <c r="I49" i="5"/>
  <c r="H49" i="5"/>
  <c r="G49" i="5"/>
  <c r="F49" i="5"/>
  <c r="E49" i="5"/>
  <c r="D49" i="5"/>
  <c r="C49" i="5"/>
  <c r="B49" i="5"/>
  <c r="H38" i="5"/>
  <c r="O36" i="5"/>
  <c r="M34" i="5"/>
  <c r="L34" i="5"/>
  <c r="I34" i="5"/>
  <c r="H34" i="5"/>
  <c r="F34" i="5"/>
  <c r="K34" i="5"/>
  <c r="J34" i="5"/>
  <c r="G34" i="5"/>
  <c r="E34" i="5"/>
  <c r="M30" i="5"/>
  <c r="K30" i="5"/>
  <c r="I30" i="5"/>
  <c r="G30" i="5"/>
  <c r="E30" i="5"/>
  <c r="O29" i="5"/>
  <c r="N29" i="5"/>
  <c r="O28" i="5"/>
  <c r="N28" i="5"/>
  <c r="N27" i="5"/>
  <c r="O27" i="5"/>
  <c r="L30" i="5"/>
  <c r="J30" i="5"/>
  <c r="H30" i="5"/>
  <c r="F30" i="5"/>
  <c r="O25" i="5"/>
  <c r="N25" i="5"/>
  <c r="O24" i="5"/>
  <c r="N24" i="5"/>
  <c r="O22" i="5"/>
  <c r="O18" i="5"/>
  <c r="N18" i="5"/>
  <c r="O15" i="5"/>
  <c r="N15" i="5"/>
  <c r="O14" i="5"/>
  <c r="I8" i="5"/>
  <c r="I65" i="5"/>
  <c r="M8" i="5"/>
  <c r="M47" i="5" s="1"/>
  <c r="N7" i="5"/>
  <c r="O7" i="5"/>
  <c r="L8" i="5"/>
  <c r="L65" i="5"/>
  <c r="K8" i="5"/>
  <c r="K65" i="5"/>
  <c r="K68" i="5" s="1"/>
  <c r="J8" i="5"/>
  <c r="J47" i="5" s="1"/>
  <c r="J65" i="5"/>
  <c r="J68" i="5" s="1"/>
  <c r="O5" i="5"/>
  <c r="N5" i="5"/>
  <c r="F8" i="5"/>
  <c r="F47" i="5" s="1"/>
  <c r="F65" i="5"/>
  <c r="N11" i="5"/>
  <c r="E8" i="5"/>
  <c r="E67" i="5" s="1"/>
  <c r="O11" i="5"/>
  <c r="N14" i="5"/>
  <c r="G8" i="5"/>
  <c r="G47" i="5" s="1"/>
  <c r="H8" i="5"/>
  <c r="K77" i="5"/>
  <c r="M65" i="5"/>
  <c r="N73" i="5"/>
  <c r="H65" i="5"/>
  <c r="G65" i="5"/>
  <c r="G142" i="5"/>
  <c r="G38" i="5"/>
  <c r="N13" i="5"/>
  <c r="N6" i="5"/>
  <c r="O59" i="5"/>
  <c r="O17" i="5"/>
  <c r="O13" i="5"/>
  <c r="B65" i="5"/>
  <c r="N156" i="5"/>
  <c r="N159" i="5"/>
  <c r="N162" i="5"/>
  <c r="N16" i="5"/>
  <c r="O4" i="5"/>
  <c r="N54" i="5"/>
  <c r="O74" i="5"/>
  <c r="B142" i="5"/>
  <c r="C77" i="5"/>
  <c r="O71" i="5"/>
  <c r="C8" i="5"/>
  <c r="C47" i="5" s="1"/>
  <c r="D34" i="5"/>
  <c r="O16" i="5"/>
  <c r="N21" i="5"/>
  <c r="B23" i="5"/>
  <c r="C23" i="5"/>
  <c r="O6" i="5"/>
  <c r="E47" i="5"/>
  <c r="N32" i="5"/>
  <c r="O21" i="5"/>
  <c r="N19" i="5"/>
  <c r="O37" i="5"/>
  <c r="C34" i="5"/>
  <c r="O12" i="5"/>
  <c r="O26" i="5"/>
  <c r="I47" i="5"/>
  <c r="N12" i="5"/>
  <c r="O19" i="5"/>
  <c r="D8" i="5"/>
  <c r="O33" i="5"/>
  <c r="B38" i="5"/>
  <c r="N4" i="5"/>
  <c r="N26" i="5"/>
  <c r="B8" i="5"/>
  <c r="C30" i="5"/>
  <c r="H142" i="5"/>
  <c r="J38" i="5"/>
  <c r="E23" i="5"/>
  <c r="I142" i="5"/>
  <c r="I148" i="5" s="1"/>
  <c r="J142" i="5"/>
  <c r="D23" i="5"/>
  <c r="F38" i="5"/>
  <c r="C38" i="5"/>
  <c r="I38" i="5"/>
  <c r="D38" i="5"/>
  <c r="E38" i="5"/>
  <c r="M38" i="5"/>
  <c r="L38" i="5"/>
  <c r="M79" i="5" l="1"/>
  <c r="D50" i="5"/>
  <c r="M50" i="5"/>
  <c r="F148" i="5"/>
  <c r="B80" i="5"/>
  <c r="J80" i="5"/>
  <c r="J50" i="5"/>
  <c r="J148" i="5"/>
  <c r="C80" i="5"/>
  <c r="C50" i="5"/>
  <c r="I80" i="5"/>
  <c r="C67" i="5"/>
  <c r="C142" i="5"/>
  <c r="C148" i="5" s="1"/>
  <c r="M148" i="5"/>
  <c r="I50" i="5"/>
  <c r="D79" i="5"/>
  <c r="E50" i="5"/>
  <c r="D47" i="5"/>
  <c r="I104" i="5"/>
  <c r="N120" i="5"/>
  <c r="C94" i="5"/>
  <c r="I68" i="5"/>
  <c r="G79" i="5"/>
  <c r="G68" i="5"/>
  <c r="D174" i="5"/>
  <c r="G50" i="5"/>
  <c r="J79" i="5"/>
  <c r="J129" i="5"/>
  <c r="O49" i="5"/>
  <c r="G80" i="5"/>
  <c r="I79" i="5"/>
  <c r="F104" i="5"/>
  <c r="E68" i="5"/>
  <c r="O44" i="5"/>
  <c r="K50" i="5"/>
  <c r="M80" i="5"/>
  <c r="H80" i="5"/>
  <c r="C79" i="5"/>
  <c r="G104" i="5"/>
  <c r="J104" i="5"/>
  <c r="D68" i="5"/>
  <c r="H104" i="5"/>
  <c r="E79" i="5"/>
  <c r="N103" i="5"/>
  <c r="F79" i="5"/>
  <c r="B148" i="5"/>
  <c r="M129" i="5"/>
  <c r="B94" i="5"/>
  <c r="H148" i="5"/>
  <c r="D89" i="5"/>
  <c r="G148" i="5"/>
  <c r="K79" i="5"/>
  <c r="I67" i="5"/>
  <c r="N168" i="5"/>
  <c r="N46" i="5"/>
  <c r="C89" i="5"/>
  <c r="N60" i="5"/>
  <c r="B174" i="5"/>
  <c r="F67" i="5"/>
  <c r="C174" i="5"/>
  <c r="L129" i="5"/>
  <c r="L130" i="5" s="1"/>
  <c r="K80" i="5"/>
  <c r="C180" i="5"/>
  <c r="K129" i="5"/>
  <c r="K130" i="5" s="1"/>
  <c r="N64" i="5"/>
  <c r="D77" i="5"/>
  <c r="D80" i="5" s="1"/>
  <c r="F68" i="5"/>
  <c r="K47" i="5"/>
  <c r="D180" i="5"/>
  <c r="F50" i="5"/>
  <c r="O66" i="5"/>
  <c r="F80" i="5"/>
  <c r="O78" i="5"/>
  <c r="M104" i="5"/>
  <c r="D129" i="5"/>
  <c r="I129" i="5"/>
  <c r="B89" i="5"/>
  <c r="N111" i="5"/>
  <c r="N114" i="5"/>
  <c r="N117" i="5"/>
  <c r="N125" i="5"/>
  <c r="H129" i="5"/>
  <c r="M67" i="5"/>
  <c r="N138" i="5"/>
  <c r="M68" i="5"/>
  <c r="C65" i="5"/>
  <c r="O65" i="5" s="1"/>
  <c r="N99" i="5"/>
  <c r="B135" i="5"/>
  <c r="B165" i="5" s="1"/>
  <c r="F129" i="5"/>
  <c r="O38" i="5"/>
  <c r="N38" i="5"/>
  <c r="C135" i="5"/>
  <c r="D133" i="5"/>
  <c r="F23" i="5"/>
  <c r="N30" i="5"/>
  <c r="O30" i="5"/>
  <c r="N128" i="5"/>
  <c r="B129" i="5"/>
  <c r="N177" i="5"/>
  <c r="C129" i="5"/>
  <c r="D67" i="5"/>
  <c r="O42" i="5"/>
  <c r="D94" i="5"/>
  <c r="K67" i="5"/>
  <c r="N44" i="5"/>
  <c r="B34" i="5"/>
  <c r="E129" i="5"/>
  <c r="L68" i="5"/>
  <c r="E89" i="5"/>
  <c r="E104" i="5" s="1"/>
  <c r="O31" i="5"/>
  <c r="O35" i="5"/>
  <c r="O55" i="5"/>
  <c r="N55" i="5"/>
  <c r="N108" i="5"/>
  <c r="G129" i="5"/>
  <c r="C45" i="5"/>
  <c r="C48" i="5" s="1"/>
  <c r="C51" i="5" s="1"/>
  <c r="N8" i="5"/>
  <c r="N50" i="5" s="1"/>
  <c r="L50" i="5"/>
  <c r="H47" i="5"/>
  <c r="H67" i="5"/>
  <c r="L47" i="5"/>
  <c r="H79" i="5"/>
  <c r="L80" i="5"/>
  <c r="O8" i="5"/>
  <c r="L67" i="5"/>
  <c r="H50" i="5"/>
  <c r="L79" i="5"/>
  <c r="H68" i="5"/>
  <c r="N79" i="5"/>
  <c r="B67" i="5"/>
  <c r="B79" i="5"/>
  <c r="B47" i="5"/>
  <c r="B68" i="5"/>
  <c r="O68" i="5" s="1"/>
  <c r="B50" i="5"/>
  <c r="O77" i="5"/>
  <c r="E80" i="5"/>
  <c r="J130" i="5" l="1"/>
  <c r="O80" i="5"/>
  <c r="N174" i="5"/>
  <c r="N94" i="5"/>
  <c r="F130" i="5"/>
  <c r="B104" i="5"/>
  <c r="B130" i="5" s="1"/>
  <c r="M130" i="5"/>
  <c r="I130" i="5"/>
  <c r="N65" i="5"/>
  <c r="N68" i="5" s="1"/>
  <c r="H130" i="5"/>
  <c r="C104" i="5"/>
  <c r="C130" i="5" s="1"/>
  <c r="G130" i="5"/>
  <c r="C68" i="5"/>
  <c r="N180" i="5"/>
  <c r="E130" i="5"/>
  <c r="N77" i="5"/>
  <c r="D104" i="5"/>
  <c r="D130" i="5" s="1"/>
  <c r="N80" i="5"/>
  <c r="D45" i="5"/>
  <c r="D48" i="5" s="1"/>
  <c r="D51" i="5" s="1"/>
  <c r="O40" i="5"/>
  <c r="O50" i="5"/>
  <c r="E45" i="5"/>
  <c r="E48" i="5" s="1"/>
  <c r="E51" i="5" s="1"/>
  <c r="M45" i="5"/>
  <c r="O79" i="5"/>
  <c r="B45" i="5"/>
  <c r="B48" i="5" s="1"/>
  <c r="D135" i="5"/>
  <c r="D165" i="5" s="1"/>
  <c r="E133" i="5"/>
  <c r="E142" i="5"/>
  <c r="E148" i="5" s="1"/>
  <c r="D142" i="5"/>
  <c r="N67" i="5"/>
  <c r="O34" i="5"/>
  <c r="N34" i="5"/>
  <c r="N89" i="5"/>
  <c r="C165" i="5"/>
  <c r="N129" i="5"/>
  <c r="G23" i="5"/>
  <c r="O41" i="5"/>
  <c r="B145" i="5"/>
  <c r="B149" i="5" s="1"/>
  <c r="C145" i="5"/>
  <c r="O67" i="5"/>
  <c r="N47" i="5"/>
  <c r="O47" i="5"/>
  <c r="N165" i="5" l="1"/>
  <c r="N130" i="5"/>
  <c r="N104" i="5"/>
  <c r="D148" i="5"/>
  <c r="N148" i="5" s="1"/>
  <c r="N142" i="5"/>
  <c r="F133" i="5"/>
  <c r="E135" i="5"/>
  <c r="H23" i="5"/>
  <c r="B183" i="5"/>
  <c r="O39" i="5"/>
  <c r="D145" i="5"/>
  <c r="C183" i="5"/>
  <c r="C149" i="5"/>
  <c r="C150" i="5" s="1"/>
  <c r="C189" i="5" s="1"/>
  <c r="B150" i="5"/>
  <c r="B51" i="5"/>
  <c r="O51" i="5" s="1"/>
  <c r="F45" i="5" l="1"/>
  <c r="I23" i="5"/>
  <c r="F135" i="5"/>
  <c r="F149" i="5" s="1"/>
  <c r="F150" i="5" s="1"/>
  <c r="F189" i="5" s="1"/>
  <c r="G133" i="5"/>
  <c r="E145" i="5"/>
  <c r="E149" i="5" s="1"/>
  <c r="E150" i="5" s="1"/>
  <c r="E189" i="5" s="1"/>
  <c r="E161" i="5" s="1"/>
  <c r="B189" i="5"/>
  <c r="C190" i="5" s="1"/>
  <c r="C184" i="5"/>
  <c r="C155" i="5"/>
  <c r="C163" i="5"/>
  <c r="C179" i="5"/>
  <c r="C182" i="5" s="1"/>
  <c r="C181" i="5"/>
  <c r="C176" i="5"/>
  <c r="C175" i="5"/>
  <c r="C164" i="5"/>
  <c r="C160" i="5"/>
  <c r="C170" i="5"/>
  <c r="C154" i="5"/>
  <c r="C178" i="5"/>
  <c r="C167" i="5"/>
  <c r="C172" i="5"/>
  <c r="C158" i="5"/>
  <c r="C157" i="5"/>
  <c r="C169" i="5"/>
  <c r="C161" i="5"/>
  <c r="C186" i="5"/>
  <c r="C188" i="5" s="1"/>
  <c r="C173" i="5"/>
  <c r="C166" i="5"/>
  <c r="C187" i="5"/>
  <c r="C185" i="5"/>
  <c r="D149" i="5"/>
  <c r="D183" i="5"/>
  <c r="F190" i="5" l="1"/>
  <c r="E175" i="5"/>
  <c r="E176" i="5"/>
  <c r="E181" i="5"/>
  <c r="E173" i="5"/>
  <c r="E179" i="5"/>
  <c r="E160" i="5"/>
  <c r="E157" i="5"/>
  <c r="H133" i="5"/>
  <c r="G135" i="5"/>
  <c r="F163" i="5"/>
  <c r="F188" i="5"/>
  <c r="F172" i="5"/>
  <c r="F176" i="5"/>
  <c r="F181" i="5"/>
  <c r="F155" i="5"/>
  <c r="F160" i="5"/>
  <c r="F173" i="5"/>
  <c r="F164" i="5"/>
  <c r="F169" i="5"/>
  <c r="F170" i="5"/>
  <c r="F178" i="5"/>
  <c r="F184" i="5"/>
  <c r="F167" i="5"/>
  <c r="F157" i="5"/>
  <c r="F158" i="5"/>
  <c r="F166" i="5"/>
  <c r="F161" i="5"/>
  <c r="F175" i="5"/>
  <c r="F179" i="5"/>
  <c r="F154" i="5"/>
  <c r="F187" i="5"/>
  <c r="E154" i="5"/>
  <c r="J23" i="5"/>
  <c r="E172" i="5"/>
  <c r="F48" i="5"/>
  <c r="E187" i="5"/>
  <c r="E163" i="5"/>
  <c r="G45" i="5"/>
  <c r="G48" i="5" s="1"/>
  <c r="G51" i="5" s="1"/>
  <c r="E167" i="5"/>
  <c r="E169" i="5"/>
  <c r="E170" i="5"/>
  <c r="E164" i="5"/>
  <c r="E155" i="5"/>
  <c r="N145" i="5"/>
  <c r="E188" i="5"/>
  <c r="E166" i="5"/>
  <c r="E178" i="5"/>
  <c r="E184" i="5"/>
  <c r="E158" i="5"/>
  <c r="B178" i="5"/>
  <c r="B155" i="5"/>
  <c r="B163" i="5"/>
  <c r="B181" i="5"/>
  <c r="B158" i="5"/>
  <c r="B172" i="5"/>
  <c r="B170" i="5"/>
  <c r="B166" i="5"/>
  <c r="B169" i="5"/>
  <c r="B164" i="5"/>
  <c r="B190" i="5" a="1"/>
  <c r="B190" i="5" s="1"/>
  <c r="B161" i="5"/>
  <c r="B160" i="5"/>
  <c r="B167" i="5"/>
  <c r="B187" i="5"/>
  <c r="B157" i="5"/>
  <c r="B154" i="5"/>
  <c r="B179" i="5"/>
  <c r="B184" i="5"/>
  <c r="B186" i="5"/>
  <c r="B188" i="5" s="1"/>
  <c r="B176" i="5"/>
  <c r="B175" i="5"/>
  <c r="B173" i="5"/>
  <c r="B185" i="5"/>
  <c r="D150" i="5"/>
  <c r="E182" i="5" l="1"/>
  <c r="E183" i="5"/>
  <c r="E185" i="5" s="1"/>
  <c r="F183" i="5"/>
  <c r="F182" i="5"/>
  <c r="F51" i="5"/>
  <c r="K23" i="5"/>
  <c r="G149" i="5"/>
  <c r="I133" i="5"/>
  <c r="H135" i="5"/>
  <c r="H149" i="5" s="1"/>
  <c r="H150" i="5" s="1"/>
  <c r="H189" i="5" s="1"/>
  <c r="H45" i="5"/>
  <c r="B182" i="5"/>
  <c r="D189" i="5"/>
  <c r="F185" i="5" l="1"/>
  <c r="H48" i="5"/>
  <c r="I45" i="5"/>
  <c r="I48" i="5" s="1"/>
  <c r="I51" i="5" s="1"/>
  <c r="I135" i="5"/>
  <c r="I149" i="5" s="1"/>
  <c r="I150" i="5" s="1"/>
  <c r="I189" i="5" s="1"/>
  <c r="J133" i="5"/>
  <c r="H179" i="5"/>
  <c r="H160" i="5"/>
  <c r="H169" i="5"/>
  <c r="H155" i="5"/>
  <c r="H181" i="5"/>
  <c r="H178" i="5"/>
  <c r="H173" i="5"/>
  <c r="H172" i="5"/>
  <c r="H170" i="5"/>
  <c r="H154" i="5"/>
  <c r="H167" i="5"/>
  <c r="H158" i="5"/>
  <c r="H157" i="5"/>
  <c r="H166" i="5"/>
  <c r="H161" i="5"/>
  <c r="H175" i="5"/>
  <c r="H164" i="5"/>
  <c r="H184" i="5"/>
  <c r="H187" i="5"/>
  <c r="H188" i="5"/>
  <c r="H163" i="5"/>
  <c r="H176" i="5"/>
  <c r="G150" i="5"/>
  <c r="L23" i="5"/>
  <c r="M23" i="5"/>
  <c r="O20" i="5"/>
  <c r="D175" i="5"/>
  <c r="D160" i="5"/>
  <c r="D179" i="5"/>
  <c r="D172" i="5"/>
  <c r="D187" i="5"/>
  <c r="D166" i="5"/>
  <c r="D186" i="5"/>
  <c r="D188" i="5" s="1"/>
  <c r="D157" i="5"/>
  <c r="D167" i="5"/>
  <c r="D158" i="5"/>
  <c r="D154" i="5"/>
  <c r="D155" i="5"/>
  <c r="D184" i="5"/>
  <c r="D182" i="5"/>
  <c r="D169" i="5"/>
  <c r="D164" i="5"/>
  <c r="D181" i="5"/>
  <c r="D190" i="5"/>
  <c r="D161" i="5"/>
  <c r="D178" i="5"/>
  <c r="D163" i="5"/>
  <c r="D170" i="5"/>
  <c r="D173" i="5"/>
  <c r="D176" i="5"/>
  <c r="E190" i="5"/>
  <c r="D185" i="5"/>
  <c r="H182" i="5" l="1"/>
  <c r="H183" i="5"/>
  <c r="H185" i="5" s="1"/>
  <c r="G189" i="5"/>
  <c r="K133" i="5"/>
  <c r="J135" i="5"/>
  <c r="J149" i="5" s="1"/>
  <c r="I169" i="5"/>
  <c r="I178" i="5"/>
  <c r="I176" i="5"/>
  <c r="I172" i="5"/>
  <c r="I155" i="5"/>
  <c r="I181" i="5"/>
  <c r="I173" i="5"/>
  <c r="I188" i="5"/>
  <c r="I157" i="5"/>
  <c r="I170" i="5"/>
  <c r="I166" i="5"/>
  <c r="I167" i="5"/>
  <c r="I175" i="5"/>
  <c r="I158" i="5"/>
  <c r="I154" i="5"/>
  <c r="I184" i="5"/>
  <c r="I161" i="5"/>
  <c r="I163" i="5"/>
  <c r="I164" i="5"/>
  <c r="I190" i="5"/>
  <c r="I187" i="5"/>
  <c r="I160" i="5"/>
  <c r="I179" i="5"/>
  <c r="J45" i="5"/>
  <c r="H51" i="5"/>
  <c r="M48" i="5"/>
  <c r="M51" i="5" s="1"/>
  <c r="O23" i="5"/>
  <c r="N23" i="5"/>
  <c r="J150" i="5" l="1"/>
  <c r="L133" i="5"/>
  <c r="K135" i="5"/>
  <c r="K149" i="5" s="1"/>
  <c r="K150" i="5" s="1"/>
  <c r="K189" i="5" s="1"/>
  <c r="G190" i="5"/>
  <c r="G176" i="5"/>
  <c r="G172" i="5"/>
  <c r="G160" i="5"/>
  <c r="G155" i="5"/>
  <c r="G169" i="5"/>
  <c r="G173" i="5"/>
  <c r="G178" i="5"/>
  <c r="G157" i="5"/>
  <c r="G170" i="5"/>
  <c r="G166" i="5"/>
  <c r="G167" i="5"/>
  <c r="G175" i="5"/>
  <c r="G158" i="5"/>
  <c r="G184" i="5"/>
  <c r="G161" i="5"/>
  <c r="G154" i="5"/>
  <c r="G164" i="5"/>
  <c r="G188" i="5"/>
  <c r="G163" i="5"/>
  <c r="G187" i="5"/>
  <c r="G181" i="5"/>
  <c r="G179" i="5"/>
  <c r="H190" i="5"/>
  <c r="I183" i="5"/>
  <c r="I185" i="5" s="1"/>
  <c r="I182" i="5"/>
  <c r="J48" i="5"/>
  <c r="K45" i="5"/>
  <c r="J189" i="5" l="1"/>
  <c r="K190" i="5" s="1"/>
  <c r="K48" i="5"/>
  <c r="K51" i="5" s="1"/>
  <c r="L135" i="5"/>
  <c r="L149" i="5" s="1"/>
  <c r="M133" i="5"/>
  <c r="M135" i="5" s="1"/>
  <c r="L45" i="5"/>
  <c r="L48" i="5" s="1"/>
  <c r="L51" i="5" s="1"/>
  <c r="O43" i="5"/>
  <c r="J51" i="5"/>
  <c r="K154" i="5"/>
  <c r="K173" i="5"/>
  <c r="K161" i="5"/>
  <c r="K163" i="5"/>
  <c r="K178" i="5"/>
  <c r="K167" i="5"/>
  <c r="K158" i="5"/>
  <c r="K157" i="5"/>
  <c r="K187" i="5"/>
  <c r="K169" i="5"/>
  <c r="K181" i="5"/>
  <c r="K164" i="5"/>
  <c r="K160" i="5"/>
  <c r="K172" i="5"/>
  <c r="K188" i="5"/>
  <c r="K184" i="5"/>
  <c r="K179" i="5"/>
  <c r="K176" i="5"/>
  <c r="K175" i="5"/>
  <c r="K155" i="5"/>
  <c r="K166" i="5"/>
  <c r="K170" i="5"/>
  <c r="G183" i="5"/>
  <c r="G182" i="5"/>
  <c r="O45" i="5" l="1"/>
  <c r="O48" i="5"/>
  <c r="N45" i="5"/>
  <c r="N48" i="5" s="1"/>
  <c r="N51" i="5" s="1"/>
  <c r="M149" i="5"/>
  <c r="M150" i="5" s="1"/>
  <c r="M189" i="5" s="1"/>
  <c r="N135" i="5"/>
  <c r="G185" i="5"/>
  <c r="K182" i="5"/>
  <c r="K183" i="5"/>
  <c r="K185" i="5" s="1"/>
  <c r="L150" i="5"/>
  <c r="N149" i="5"/>
  <c r="J166" i="5"/>
  <c r="J170" i="5"/>
  <c r="J167" i="5"/>
  <c r="J154" i="5"/>
  <c r="J175" i="5"/>
  <c r="J161" i="5"/>
  <c r="J163" i="5"/>
  <c r="J184" i="5"/>
  <c r="J158" i="5"/>
  <c r="J164" i="5"/>
  <c r="J178" i="5"/>
  <c r="J172" i="5"/>
  <c r="J188" i="5"/>
  <c r="J181" i="5"/>
  <c r="J190" i="5"/>
  <c r="J160" i="5"/>
  <c r="J179" i="5"/>
  <c r="J155" i="5"/>
  <c r="J169" i="5"/>
  <c r="J176" i="5"/>
  <c r="J157" i="5"/>
  <c r="J173" i="5"/>
  <c r="J187" i="5"/>
  <c r="L189" i="5" l="1"/>
  <c r="M190" i="5" s="1"/>
  <c r="N150" i="5"/>
  <c r="J183" i="5"/>
  <c r="J182" i="5"/>
  <c r="M154" i="5"/>
  <c r="M170" i="5"/>
  <c r="M158" i="5"/>
  <c r="M163" i="5"/>
  <c r="M166" i="5"/>
  <c r="M160" i="5"/>
  <c r="M178" i="5"/>
  <c r="M161" i="5"/>
  <c r="M157" i="5"/>
  <c r="M169" i="5"/>
  <c r="M181" i="5"/>
  <c r="M187" i="5"/>
  <c r="M172" i="5"/>
  <c r="M188" i="5"/>
  <c r="M155" i="5"/>
  <c r="M184" i="5"/>
  <c r="M179" i="5"/>
  <c r="M176" i="5"/>
  <c r="M175" i="5"/>
  <c r="M173" i="5"/>
  <c r="M167" i="5"/>
  <c r="M164" i="5"/>
  <c r="N187" i="5" l="1"/>
  <c r="J185" i="5"/>
  <c r="M182" i="5"/>
  <c r="M183" i="5"/>
  <c r="M185" i="5" s="1"/>
  <c r="L169" i="5"/>
  <c r="N169" i="5" s="1"/>
  <c r="L184" i="5"/>
  <c r="N184" i="5" s="1"/>
  <c r="L160" i="5"/>
  <c r="N160" i="5" s="1"/>
  <c r="L158" i="5"/>
  <c r="N158" i="5" s="1"/>
  <c r="L155" i="5"/>
  <c r="N155" i="5" s="1"/>
  <c r="L172" i="5"/>
  <c r="N172" i="5" s="1"/>
  <c r="L167" i="5"/>
  <c r="N167" i="5" s="1"/>
  <c r="L190" i="5"/>
  <c r="N190" i="5" s="1"/>
  <c r="L163" i="5"/>
  <c r="N163" i="5" s="1"/>
  <c r="L164" i="5"/>
  <c r="N164" i="5" s="1"/>
  <c r="L187" i="5"/>
  <c r="L181" i="5"/>
  <c r="N181" i="5" s="1"/>
  <c r="L166" i="5"/>
  <c r="N166" i="5" s="1"/>
  <c r="L175" i="5"/>
  <c r="N175" i="5" s="1"/>
  <c r="L188" i="5"/>
  <c r="N188" i="5" s="1"/>
  <c r="L157" i="5"/>
  <c r="N157" i="5" s="1"/>
  <c r="L179" i="5"/>
  <c r="L154" i="5"/>
  <c r="N154" i="5" s="1"/>
  <c r="L176" i="5"/>
  <c r="N176" i="5" s="1"/>
  <c r="L178" i="5"/>
  <c r="N178" i="5" s="1"/>
  <c r="L173" i="5"/>
  <c r="N173" i="5" s="1"/>
  <c r="L170" i="5"/>
  <c r="N170" i="5" s="1"/>
  <c r="L161" i="5"/>
  <c r="N161" i="5" s="1"/>
  <c r="N189" i="5"/>
  <c r="L182" i="5" l="1"/>
  <c r="N182" i="5" s="1"/>
  <c r="L183" i="5"/>
  <c r="N179" i="5"/>
  <c r="L185" i="5" l="1"/>
  <c r="N185" i="5" s="1"/>
  <c r="N183" i="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<sst xmlns="http://schemas.openxmlformats.org/spreadsheetml/2006/main" count="273" uniqueCount="154">
  <si>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</si>
  <si>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</si>
  <si>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</si>
  <si>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</si>
  <si>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</si>
  <si>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</si>
  <si>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</si>
  <si>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</si>
  <si>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</si>
  <si>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</si>
  <si>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</si>
  <si>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</si>
  <si>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affitto</t>
  </si>
  <si>
    <t>elettricità</t>
  </si>
  <si>
    <t>gas</t>
  </si>
  <si>
    <t>acqua</t>
  </si>
  <si>
    <t>manutenzione</t>
  </si>
  <si>
    <t>rifiuti</t>
  </si>
  <si>
    <t>internet</t>
  </si>
  <si>
    <t>assicurazione</t>
  </si>
  <si>
    <t>cibo</t>
  </si>
  <si>
    <t>rate auto</t>
  </si>
  <si>
    <t>assicurazione auto</t>
  </si>
  <si>
    <t>benzina</t>
  </si>
  <si>
    <t>parcheggi</t>
  </si>
  <si>
    <t>mezzi p.</t>
  </si>
  <si>
    <t>medicine</t>
  </si>
  <si>
    <t>retta scuola</t>
  </si>
  <si>
    <t>libri</t>
  </si>
  <si>
    <t>commercialista</t>
  </si>
  <si>
    <t>pec</t>
  </si>
  <si>
    <t>altro</t>
  </si>
  <si>
    <t>cinema</t>
  </si>
  <si>
    <t>abbonamenti</t>
  </si>
  <si>
    <t>cura personale</t>
  </si>
  <si>
    <t>beneficienza</t>
  </si>
  <si>
    <t>regali</t>
  </si>
  <si>
    <t>cultura</t>
  </si>
  <si>
    <t>sogno</t>
  </si>
  <si>
    <t>PAC</t>
  </si>
  <si>
    <t>immobili</t>
  </si>
  <si>
    <t>voce</t>
  </si>
  <si>
    <t>lavoro tot</t>
  </si>
  <si>
    <t>istruzione tot</t>
  </si>
  <si>
    <t>salute tot</t>
  </si>
  <si>
    <t>trasporti tot</t>
  </si>
  <si>
    <t>casa tot</t>
  </si>
  <si>
    <t>EXTRA TOT</t>
  </si>
  <si>
    <t>INVEST. TOT</t>
  </si>
  <si>
    <t>ENTRATE TOT</t>
  </si>
  <si>
    <t>mutuo</t>
  </si>
  <si>
    <t>teorica (%)</t>
  </si>
  <si>
    <t>effettiva (%)</t>
  </si>
  <si>
    <t>oneri banca</t>
  </si>
  <si>
    <t>web</t>
  </si>
  <si>
    <t>media</t>
  </si>
  <si>
    <t>caroleria</t>
  </si>
  <si>
    <t>teorica (assoluta)</t>
  </si>
  <si>
    <t>sport</t>
  </si>
  <si>
    <t>Entrate</t>
  </si>
  <si>
    <t>Uscite (necessità)</t>
  </si>
  <si>
    <t>Uscite (extra)</t>
  </si>
  <si>
    <t>Uscite (investimenti)</t>
  </si>
  <si>
    <t>contanti</t>
  </si>
  <si>
    <t>intangibili</t>
  </si>
  <si>
    <t>impianti</t>
  </si>
  <si>
    <t>terre</t>
  </si>
  <si>
    <t>veicoli</t>
  </si>
  <si>
    <t>mobili</t>
  </si>
  <si>
    <t>computer</t>
  </si>
  <si>
    <t>Attivi</t>
  </si>
  <si>
    <t>TOT</t>
  </si>
  <si>
    <t>MEDIA</t>
  </si>
  <si>
    <t>tecnologia</t>
  </si>
  <si>
    <t>marketing</t>
  </si>
  <si>
    <t>conoscenza</t>
  </si>
  <si>
    <t>Passivi</t>
  </si>
  <si>
    <t>Mutuo (e interessi)</t>
  </si>
  <si>
    <t>conti da pagare (&lt;30gg)</t>
  </si>
  <si>
    <t>-</t>
  </si>
  <si>
    <t>Equity</t>
  </si>
  <si>
    <t>cripto</t>
  </si>
  <si>
    <t>azioni</t>
  </si>
  <si>
    <t>NFT</t>
  </si>
  <si>
    <t>Conti Deposito</t>
  </si>
  <si>
    <t>pagamenti differibili (2-12 mm)</t>
  </si>
  <si>
    <t>pag. differib. (1-10 aa)</t>
  </si>
  <si>
    <t>CC totale</t>
  </si>
  <si>
    <t>Cripto (totale)</t>
  </si>
  <si>
    <t>idraulico</t>
  </si>
  <si>
    <t>computer e tecnologia</t>
  </si>
  <si>
    <t>arredamento</t>
  </si>
  <si>
    <t>visite e cura personale essenziale</t>
  </si>
  <si>
    <t>beneficienza teorica (1%)</t>
  </si>
  <si>
    <t>bar e aperitivo</t>
  </si>
  <si>
    <t>ristorante e asporto</t>
  </si>
  <si>
    <t>Paypal</t>
  </si>
  <si>
    <t>tasse libera professione anno scorso</t>
  </si>
  <si>
    <t>tasse libera professione anno corrente</t>
  </si>
  <si>
    <t>rimborsi</t>
  </si>
  <si>
    <t>mutuo casa (e interessi)</t>
  </si>
  <si>
    <t>TOT correnti (spend. &lt; 1 aa)</t>
  </si>
  <si>
    <t>TOT fissi (spend. &gt; 1 aa)</t>
  </si>
  <si>
    <t>altri crediti</t>
  </si>
  <si>
    <t>TOTALE</t>
  </si>
  <si>
    <t>TOT correnti (da pagare &lt; 1 aa)</t>
  </si>
  <si>
    <t>TOT non correnti (da pagare &gt; 1 aa)</t>
  </si>
  <si>
    <t>TOT (CORRENTI + NON)</t>
  </si>
  <si>
    <t>inventario/rimborsi</t>
  </si>
  <si>
    <t>fatture in credito</t>
  </si>
  <si>
    <t>azioni USA</t>
  </si>
  <si>
    <t>azioni EU</t>
  </si>
  <si>
    <t>Obbligazioni USA L.T.</t>
  </si>
  <si>
    <t>Obbligazioni UE LT</t>
  </si>
  <si>
    <t>Obbligazioni UE LT cor. Inflaz.</t>
  </si>
  <si>
    <t>Obbligazioni USA L.T. cor. Inflaz.</t>
  </si>
  <si>
    <t>teorica (5%)</t>
  </si>
  <si>
    <t>Criptovalute</t>
  </si>
  <si>
    <t>materie prime</t>
  </si>
  <si>
    <t>teorica (15%)</t>
  </si>
  <si>
    <t>Immobiliare</t>
  </si>
  <si>
    <t>teorica (10%)</t>
  </si>
  <si>
    <t>azioni mondo</t>
  </si>
  <si>
    <t>teorica (25%)</t>
  </si>
  <si>
    <t>liquidità</t>
  </si>
  <si>
    <t>teorica 5%</t>
  </si>
  <si>
    <t>variazione</t>
  </si>
  <si>
    <t>INPS</t>
  </si>
  <si>
    <t>rate università</t>
  </si>
  <si>
    <t>Conto Economico 2022</t>
  </si>
  <si>
    <t>lavoro 1</t>
  </si>
  <si>
    <t>lavoro 2</t>
  </si>
  <si>
    <t>entrata 3</t>
  </si>
  <si>
    <t>entrata 4</t>
  </si>
  <si>
    <t>NECESSITA' TOT</t>
  </si>
  <si>
    <t>Tasse</t>
  </si>
  <si>
    <t>viaggi</t>
  </si>
  <si>
    <t>fondo emergenza</t>
  </si>
  <si>
    <t>CC numero 1</t>
  </si>
  <si>
    <t>CC numero 2</t>
  </si>
  <si>
    <t>CC numero 3</t>
  </si>
  <si>
    <t>Azioni 1</t>
  </si>
  <si>
    <t>Azioni 2</t>
  </si>
  <si>
    <t>Azioni 3</t>
  </si>
  <si>
    <t>Conto broker (Cash)</t>
  </si>
  <si>
    <t>Broker (totale)</t>
  </si>
  <si>
    <t>BTC</t>
  </si>
  <si>
    <t>ETH</t>
  </si>
  <si>
    <t>Altri coins</t>
  </si>
  <si>
    <t>mobilio casa</t>
  </si>
  <si>
    <t>impianto audio video</t>
  </si>
  <si>
    <t>macchine fotografiche</t>
  </si>
  <si>
    <t>appartamento numero 1</t>
  </si>
  <si>
    <t>Foglio di Bilancio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</si>
</sst>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0" fontId="0" fillId="0" borderId="0" xfId="0" applyFont="1" applyFill="1" applyBorder="1" applyAlignment="1">
      <alignment horizontal="left" vertical="center"/>
    </xf>
    <xf numFmtId="9" fontId="0" fillId="0" borderId="0" xfId="0" applyNumberFormat="1" applyFont="1" applyFill="1" applyBorder="1"/>
    <xf numFmtId="0" fontId="0" fillId="0" borderId="0" xfId="0" applyFill="1"/>
    <xf numFmtId="0" fontId="0" fillId="0" borderId="0" xfId="0" applyFont="1" applyFill="1" applyBorder="1" applyAlignment="1"/>
    <xf numFmtId="9" fontId="0" fillId="0" borderId="0" xfId="1" applyFont="1" applyFill="1" applyBorder="1"/>
    <xf numFmtId="9" fontId="0" fillId="0" borderId="0" xfId="1" applyFont="1"/>
    <xf numFmtId="9" fontId="3" fillId="0" borderId="0" xfId="0" applyNumberFormat="1" applyFont="1" applyFill="1" applyBorder="1" applyAlignment="1"/>
    <xf numFmtId="9" fontId="1" fillId="0" borderId="0" xfId="1" applyFont="1" applyFill="1" applyBorder="1"/>
    <xf numFmtId="164" fontId="0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9" fontId="0" fillId="0" borderId="0" xfId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0" applyNumberFormat="1" applyFont="1" applyFill="1" applyBorder="1" applyAlignment="1">
      <alignment horizontal="right" vertical="center"/>
    </xf>
    <xf numFmtId="9" fontId="5" fillId="0" borderId="0" xfId="1" applyFont="1" applyFill="1" applyBorder="1"/>
    <xf numFmtId="9" fontId="5" fillId="0" borderId="0" xfId="1" applyFont="1" applyFill="1" applyBorder="1" applyAlignment="1">
      <alignment horizontal="right"/>
    </xf>
    <xf numFmtId="9" fontId="6" fillId="0" borderId="0" xfId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2" fillId="0" borderId="0" xfId="0" applyFont="1" applyFill="1"/>
    <xf numFmtId="9" fontId="3" fillId="0" borderId="4" xfId="1" applyFont="1" applyFill="1" applyBorder="1"/>
    <xf numFmtId="9" fontId="3" fillId="0" borderId="4" xfId="1" applyFont="1" applyFill="1" applyBorder="1" applyAlignment="1">
      <alignment horizontal="right"/>
    </xf>
    <xf numFmtId="9" fontId="6" fillId="0" borderId="0" xfId="1" applyFont="1" applyFill="1" applyBorder="1" applyAlignment="1">
      <alignment horizontal="left" vertical="center"/>
    </xf>
    <xf numFmtId="9" fontId="1" fillId="0" borderId="4" xfId="1" applyFont="1" applyFill="1" applyBorder="1"/>
    <xf numFmtId="9" fontId="0" fillId="0" borderId="4" xfId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 vertical="center"/>
    </xf>
    <xf numFmtId="9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horizontal="right" vertical="center"/>
    </xf>
    <xf numFmtId="9" fontId="2" fillId="2" borderId="10" xfId="0" applyNumberFormat="1" applyFont="1" applyFill="1" applyBorder="1"/>
    <xf numFmtId="164" fontId="2" fillId="2" borderId="10" xfId="0" applyNumberFormat="1" applyFont="1" applyFill="1" applyBorder="1" applyAlignment="1">
      <alignment horizontal="right"/>
    </xf>
    <xf numFmtId="9" fontId="2" fillId="2" borderId="6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9" fontId="4" fillId="2" borderId="6" xfId="0" applyNumberFormat="1" applyFont="1" applyFill="1" applyBorder="1" applyAlignment="1"/>
    <xf numFmtId="164" fontId="4" fillId="2" borderId="6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164" fontId="2" fillId="0" borderId="7" xfId="0" applyNumberFormat="1" applyFont="1" applyBorder="1"/>
    <xf numFmtId="164" fontId="0" fillId="0" borderId="7" xfId="0" applyNumberFormat="1" applyBorder="1"/>
    <xf numFmtId="164" fontId="0" fillId="0" borderId="3" xfId="1" applyNumberFormat="1" applyFont="1" applyBorder="1"/>
    <xf numFmtId="164" fontId="0" fillId="0" borderId="3" xfId="0" applyNumberFormat="1" applyFill="1" applyBorder="1"/>
    <xf numFmtId="164" fontId="2" fillId="0" borderId="3" xfId="0" applyNumberFormat="1" applyFont="1" applyFill="1" applyBorder="1"/>
    <xf numFmtId="164" fontId="2" fillId="2" borderId="7" xfId="0" applyNumberFormat="1" applyFont="1" applyFill="1" applyBorder="1"/>
    <xf numFmtId="164" fontId="8" fillId="0" borderId="0" xfId="0" applyNumberFormat="1" applyFont="1" applyFill="1" applyBorder="1" applyAlignment="1">
      <alignment horizontal="right"/>
    </xf>
    <xf numFmtId="44" fontId="0" fillId="0" borderId="0" xfId="2" applyFont="1" applyBorder="1"/>
    <xf numFmtId="164" fontId="2" fillId="2" borderId="9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9" fontId="0" fillId="0" borderId="3" xfId="1" applyFont="1" applyBorder="1"/>
    <xf numFmtId="9" fontId="0" fillId="0" borderId="5" xfId="1" applyFont="1" applyBorder="1"/>
    <xf numFmtId="164" fontId="5" fillId="0" borderId="0" xfId="1" applyNumberFormat="1" applyFont="1" applyFill="1" applyBorder="1" applyAlignment="1">
      <alignment horizontal="right"/>
    </xf>
    <xf numFmtId="44" fontId="0" fillId="0" borderId="3" xfId="2" applyFont="1" applyBorder="1"/>
    <xf numFmtId="44" fontId="5" fillId="0" borderId="0" xfId="2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/>
    </xf>
    <xf numFmtId="0" fontId="5" fillId="0" borderId="0" xfId="1" applyNumberFormat="1" applyFont="1" applyFill="1" applyBorder="1"/>
    <xf numFmtId="44" fontId="2" fillId="0" borderId="0" xfId="2" applyFont="1"/>
    <xf numFmtId="0" fontId="1" fillId="0" borderId="0" xfId="2" applyNumberFormat="1" applyFont="1" applyFill="1" applyBorder="1"/>
    <xf numFmtId="0" fontId="1" fillId="0" borderId="12" xfId="2" applyNumberFormat="1" applyFont="1" applyBorder="1"/>
    <xf numFmtId="0" fontId="6" fillId="0" borderId="0" xfId="1" applyNumberFormat="1" applyFont="1" applyFill="1" applyBorder="1" applyAlignment="1">
      <alignment horizontal="left" vertical="center"/>
    </xf>
    <xf numFmtId="0" fontId="3" fillId="0" borderId="0" xfId="0" applyFont="1"/>
    <xf numFmtId="9" fontId="0" fillId="0" borderId="0" xfId="0" applyNumberFormat="1" applyAlignment="1">
      <alignment horizontal="center" vertical="center"/>
    </xf>
    <xf numFmtId="44" fontId="0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/>
    <xf numFmtId="44" fontId="0" fillId="0" borderId="0" xfId="2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9" fontId="11" fillId="0" borderId="0" xfId="1" applyFont="1" applyFill="1"/>
    <xf numFmtId="9" fontId="11" fillId="0" borderId="0" xfId="0" applyNumberFormat="1" applyFont="1" applyAlignment="1">
      <alignment vertical="center"/>
    </xf>
    <xf numFmtId="9" fontId="7" fillId="0" borderId="0" xfId="0" applyNumberFormat="1" applyFont="1" applyFill="1" applyAlignment="1"/>
    <xf numFmtId="0" fontId="10" fillId="0" borderId="0" xfId="0" applyFont="1" applyBorder="1" applyAlignment="1">
      <alignment vertical="center"/>
    </xf>
    <xf numFmtId="44" fontId="0" fillId="0" borderId="0" xfId="2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44" fontId="2" fillId="0" borderId="0" xfId="2" applyFont="1" applyAlignment="1">
      <alignment horizontal="right"/>
    </xf>
    <xf numFmtId="44" fontId="2" fillId="0" borderId="0" xfId="2" applyFont="1" applyFill="1" applyAlignment="1">
      <alignment horizontal="right"/>
    </xf>
    <xf numFmtId="44" fontId="12" fillId="0" borderId="0" xfId="2" applyFont="1" applyAlignment="1">
      <alignment horizontal="right"/>
    </xf>
    <xf numFmtId="0" fontId="0" fillId="0" borderId="0" xfId="0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4" fontId="13" fillId="0" borderId="0" xfId="2" applyFont="1" applyFill="1" applyAlignment="1">
      <alignment horizontal="right"/>
    </xf>
    <xf numFmtId="44" fontId="14" fillId="0" borderId="0" xfId="2" applyFont="1" applyFill="1" applyAlignment="1">
      <alignment horizontal="right"/>
    </xf>
    <xf numFmtId="44" fontId="9" fillId="0" borderId="0" xfId="2" applyFont="1"/>
    <xf numFmtId="44" fontId="3" fillId="0" borderId="0" xfId="2" applyFont="1" applyAlignment="1">
      <alignment horizontal="center" vertical="center"/>
    </xf>
    <xf numFmtId="9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Border="1"/>
    <xf numFmtId="9" fontId="6" fillId="0" borderId="0" xfId="0" applyNumberFormat="1" applyFont="1" applyFill="1" applyBorder="1"/>
    <xf numFmtId="164" fontId="3" fillId="0" borderId="3" xfId="0" applyNumberFormat="1" applyFont="1" applyBorder="1"/>
    <xf numFmtId="0" fontId="4" fillId="0" borderId="14" xfId="0" applyFont="1" applyBorder="1"/>
    <xf numFmtId="44" fontId="2" fillId="0" borderId="14" xfId="2" applyFont="1" applyBorder="1"/>
    <xf numFmtId="44" fontId="2" fillId="0" borderId="14" xfId="2" applyFont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0" fontId="4" fillId="0" borderId="0" xfId="0" applyFont="1" applyBorder="1"/>
    <xf numFmtId="44" fontId="13" fillId="0" borderId="0" xfId="2" applyFont="1" applyFill="1" applyBorder="1" applyAlignment="1">
      <alignment horizontal="right"/>
    </xf>
    <xf numFmtId="0" fontId="0" fillId="0" borderId="0" xfId="0" applyBorder="1"/>
    <xf numFmtId="44" fontId="13" fillId="0" borderId="14" xfId="2" applyFont="1" applyFill="1" applyBorder="1" applyAlignment="1">
      <alignment horizontal="right"/>
    </xf>
    <xf numFmtId="0" fontId="0" fillId="0" borderId="14" xfId="0" applyBorder="1"/>
    <xf numFmtId="44" fontId="1" fillId="0" borderId="0" xfId="2" applyFont="1" applyFill="1" applyBorder="1" applyAlignment="1">
      <alignment horizontal="right"/>
    </xf>
    <xf numFmtId="44" fontId="15" fillId="0" borderId="0" xfId="2" applyFont="1" applyBorder="1"/>
    <xf numFmtId="44" fontId="2" fillId="0" borderId="0" xfId="2" applyFont="1" applyBorder="1" applyAlignment="1">
      <alignment horizontal="right"/>
    </xf>
    <xf numFmtId="44" fontId="12" fillId="0" borderId="0" xfId="2" applyFont="1" applyBorder="1" applyAlignment="1">
      <alignment horizontal="right"/>
    </xf>
    <xf numFmtId="0" fontId="3" fillId="0" borderId="0" xfId="0" applyFont="1" applyBorder="1"/>
    <xf numFmtId="44" fontId="1" fillId="0" borderId="0" xfId="2" applyFont="1" applyBorder="1"/>
    <xf numFmtId="44" fontId="14" fillId="0" borderId="0" xfId="2" applyFont="1" applyFill="1" applyBorder="1" applyAlignment="1">
      <alignment horizontal="right"/>
    </xf>
    <xf numFmtId="0" fontId="0" fillId="0" borderId="0" xfId="0" applyFont="1" applyBorder="1"/>
    <xf numFmtId="0" fontId="3" fillId="0" borderId="0" xfId="0" applyFont="1" applyAlignment="1">
      <alignment horizontal="left" vertical="center"/>
    </xf>
    <xf numFmtId="0" fontId="4" fillId="0" borderId="15" xfId="0" applyFont="1" applyBorder="1"/>
    <xf numFmtId="44" fontId="2" fillId="0" borderId="15" xfId="2" applyNumberFormat="1" applyFont="1" applyFill="1" applyBorder="1" applyAlignment="1">
      <alignment horizontal="right"/>
    </xf>
    <xf numFmtId="44" fontId="2" fillId="0" borderId="15" xfId="2" applyFont="1" applyBorder="1"/>
    <xf numFmtId="0" fontId="4" fillId="0" borderId="12" xfId="0" applyFont="1" applyBorder="1"/>
    <xf numFmtId="44" fontId="2" fillId="0" borderId="12" xfId="2" applyFont="1" applyFill="1" applyBorder="1" applyAlignment="1">
      <alignment horizontal="right"/>
    </xf>
    <xf numFmtId="44" fontId="2" fillId="0" borderId="12" xfId="2" applyFont="1" applyBorder="1"/>
    <xf numFmtId="0" fontId="4" fillId="0" borderId="4" xfId="0" applyFont="1" applyBorder="1"/>
    <xf numFmtId="44" fontId="2" fillId="0" borderId="4" xfId="2" applyFont="1" applyFill="1" applyBorder="1" applyAlignment="1">
      <alignment horizontal="right"/>
    </xf>
    <xf numFmtId="44" fontId="2" fillId="0" borderId="4" xfId="2" applyFont="1" applyBorder="1"/>
    <xf numFmtId="9" fontId="4" fillId="0" borderId="4" xfId="0" applyNumberFormat="1" applyFont="1" applyBorder="1"/>
    <xf numFmtId="44" fontId="2" fillId="0" borderId="15" xfId="2" applyFont="1" applyFill="1" applyBorder="1" applyAlignment="1">
      <alignment horizontal="right"/>
    </xf>
    <xf numFmtId="0" fontId="2" fillId="0" borderId="14" xfId="0" applyFont="1" applyFill="1" applyBorder="1" applyAlignment="1">
      <alignment horizontal="left" vertical="center"/>
    </xf>
    <xf numFmtId="44" fontId="2" fillId="0" borderId="14" xfId="2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44" fontId="4" fillId="0" borderId="14" xfId="2" applyFont="1" applyBorder="1" applyAlignment="1">
      <alignment horizontal="center" vertical="center"/>
    </xf>
    <xf numFmtId="44" fontId="2" fillId="0" borderId="14" xfId="2" applyFont="1" applyFill="1" applyBorder="1" applyAlignment="1">
      <alignment horizontal="center" vertical="center"/>
    </xf>
    <xf numFmtId="44" fontId="2" fillId="0" borderId="14" xfId="2" applyFont="1" applyFill="1" applyBorder="1" applyAlignment="1">
      <alignment horizontal="right"/>
    </xf>
    <xf numFmtId="44" fontId="4" fillId="0" borderId="14" xfId="2" applyFont="1" applyBorder="1"/>
    <xf numFmtId="44" fontId="2" fillId="0" borderId="0" xfId="2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4" fillId="0" borderId="0" xfId="0" applyFont="1" applyBorder="1" applyAlignment="1">
      <alignment horizontal="left" vertical="center"/>
    </xf>
    <xf numFmtId="4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5" fillId="0" borderId="0" xfId="0" applyNumberFormat="1" applyFont="1" applyAlignment="1">
      <alignment horizontal="center" vertical="center"/>
    </xf>
    <xf numFmtId="44" fontId="5" fillId="0" borderId="0" xfId="2" applyFont="1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44" fontId="2" fillId="0" borderId="0" xfId="0" applyNumberFormat="1" applyFont="1" applyFill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right"/>
    </xf>
    <xf numFmtId="44" fontId="3" fillId="0" borderId="0" xfId="2" applyFont="1" applyFill="1" applyBorder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9" fontId="3" fillId="0" borderId="4" xfId="1" applyFont="1" applyBorder="1" applyAlignment="1">
      <alignment horizontal="left" vertical="center"/>
    </xf>
    <xf numFmtId="9" fontId="0" fillId="0" borderId="4" xfId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9" fontId="6" fillId="0" borderId="4" xfId="1" applyFont="1" applyBorder="1" applyAlignment="1">
      <alignment horizontal="left" vertical="center"/>
    </xf>
    <xf numFmtId="9" fontId="5" fillId="0" borderId="4" xfId="1" applyFont="1" applyBorder="1" applyAlignment="1">
      <alignment horizontal="center" vertical="center"/>
    </xf>
    <xf numFmtId="9" fontId="5" fillId="0" borderId="4" xfId="1" applyFont="1" applyFill="1" applyBorder="1" applyAlignment="1">
      <alignment horizontal="center" vertical="center"/>
    </xf>
    <xf numFmtId="9" fontId="3" fillId="0" borderId="15" xfId="1" applyFont="1" applyBorder="1" applyAlignment="1">
      <alignment horizontal="left" vertical="center"/>
    </xf>
    <xf numFmtId="9" fontId="0" fillId="0" borderId="15" xfId="1" applyFont="1" applyBorder="1" applyAlignment="1">
      <alignment horizontal="center" vertical="center"/>
    </xf>
    <xf numFmtId="9" fontId="1" fillId="0" borderId="15" xfId="1" applyFont="1" applyBorder="1" applyAlignment="1">
      <alignment horizontal="center" vertical="center"/>
    </xf>
    <xf numFmtId="9" fontId="0" fillId="0" borderId="0" xfId="1" applyFont="1" applyBorder="1"/>
    <xf numFmtId="9" fontId="5" fillId="0" borderId="0" xfId="1" applyFont="1" applyBorder="1"/>
    <xf numFmtId="0" fontId="4" fillId="0" borderId="18" xfId="0" applyFont="1" applyBorder="1"/>
    <xf numFmtId="164" fontId="2" fillId="0" borderId="4" xfId="0" applyNumberFormat="1" applyFont="1" applyBorder="1"/>
    <xf numFmtId="164" fontId="2" fillId="4" borderId="4" xfId="0" applyNumberFormat="1" applyFont="1" applyFill="1" applyBorder="1"/>
    <xf numFmtId="44" fontId="2" fillId="0" borderId="5" xfId="2" applyFont="1" applyBorder="1"/>
    <xf numFmtId="9" fontId="6" fillId="0" borderId="16" xfId="1" applyFont="1" applyFill="1" applyBorder="1"/>
    <xf numFmtId="9" fontId="5" fillId="0" borderId="13" xfId="1" applyFont="1" applyFill="1" applyBorder="1" applyAlignment="1">
      <alignment horizontal="right"/>
    </xf>
    <xf numFmtId="9" fontId="5" fillId="0" borderId="17" xfId="1" applyFont="1" applyFill="1" applyBorder="1" applyAlignment="1">
      <alignment horizontal="right"/>
    </xf>
    <xf numFmtId="9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7" fillId="3" borderId="0" xfId="0" applyNumberFormat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Valuta" xfId="2" builtinId="4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3" formatCode="0%"/>
    </dxf>
    <dxf>
      <numFmt numFmtId="164" formatCode="_-* #,##0.00\ [$€-410]_-;\-* #,##0.00\ [$€-410]_-;_-* &quot;-&quot;??\ [$€-410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_-* #,##0.00\ [$€-410]_-;\-* #,##0.00\ [$€-410]_-;_-* &quot;-&quot;??\ [$€-410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Stile tabella pivot 1" table="0" count="0" xr9:uid="{E13E4DFE-E362-4786-81D0-5485B82FEE4C}"/>
  </tableStyles>
  <colors>
    <mruColors>
      <color rgb="FFFFC5E2"/>
      <color rgb="FFFFD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C27C724-D3CB-4F5B-9DF3-6E315B0341A3}" name="Entrate12" displayName="Entrate12" ref="A3:O8" headerRowDxfId="85" dataDxfId="84">
  <autoFilter ref="A3:O8" xr:uid="{6FDFDF96-1BED-49D4-8D17-7BD7549715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2" xr3:uid="{52CD8475-D0DB-4CF1-9A7F-82F193B22FB3}" name="voce" totalsRowLabel="Totale" dataDxfId="83" totalsRowDxfId="82"/>
    <tableColumn id="3" xr3:uid="{60521114-FD20-4BA0-ACCE-16985C3B720E}" name="gennaio" dataDxfId="81" totalsRowDxfId="80"/>
    <tableColumn id="4" xr3:uid="{5D36338D-7108-4CC3-9AB1-0AD940055581}" name="febbraio" dataDxfId="79" totalsRowDxfId="78"/>
    <tableColumn id="5" xr3:uid="{045BA503-9C40-495B-912A-E1D51149CD2E}" name="marzo" dataDxfId="77" totalsRowDxfId="76"/>
    <tableColumn id="6" xr3:uid="{2A7134D0-0579-4789-9AA2-B802FA4DC354}" name="aprile" dataDxfId="75" totalsRowDxfId="74"/>
    <tableColumn id="7" xr3:uid="{CA05024E-6A13-45B9-BDBC-B30525D8C795}" name="maggio" dataDxfId="73" totalsRowDxfId="72"/>
    <tableColumn id="8" xr3:uid="{87CEE765-F301-4D01-9B1B-0FB6D1ADD7BF}" name="giugno" dataDxfId="71" totalsRowDxfId="70"/>
    <tableColumn id="9" xr3:uid="{628BE712-0695-450E-BF50-06BF62173357}" name="luglio" dataDxfId="69" totalsRowDxfId="68"/>
    <tableColumn id="10" xr3:uid="{BCFC7720-2FBE-43FD-A28F-31463479EB2E}" name="agosto" dataDxfId="67" totalsRowDxfId="66"/>
    <tableColumn id="11" xr3:uid="{64E8039C-9F33-4E16-9CE1-081C61E11D68}" name="settembre" dataDxfId="65" totalsRowDxfId="64"/>
    <tableColumn id="12" xr3:uid="{701DE0A8-F9C1-454D-9497-C8BA55BBEE40}" name="ottobre" dataDxfId="63" totalsRowDxfId="62"/>
    <tableColumn id="13" xr3:uid="{663DED15-E8CC-4337-BC8A-9243D63A03E0}" name="novembre" dataDxfId="61" totalsRowDxfId="60"/>
    <tableColumn id="14" xr3:uid="{904FAA53-0791-4AEE-9B7F-167E25D0C898}" name="dicembre" dataDxfId="59" totalsRowDxfId="58"/>
    <tableColumn id="15" xr3:uid="{C81CFF63-3239-4C2A-8F81-5DF27BE2D463}" name="TOT" dataDxfId="57" totalsRowDxfId="56"/>
    <tableColumn id="16" xr3:uid="{4C474DA2-CCB6-4A10-8084-498D180F306D}" name="media" totalsRowFunction="sum" dataDxfId="55" totalsRowDxfId="54">
      <calculatedColumnFormula>AVERAGE(Entrate12[[#This Row],[gennaio]:[dicembre]])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8155141-F590-46D5-A953-39895005C741}" name="Necessità15" displayName="Necessità15" ref="A10:O51" totalsRowShown="0" headerRowDxfId="53">
  <autoFilter ref="A10:O51" xr:uid="{F20F3D44-602E-4390-82AA-625039BBBF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2" xr3:uid="{21281E05-9AE4-4D88-BF5F-B0B0DE1D70FF}" name="voce"/>
    <tableColumn id="3" xr3:uid="{A8DD7F17-61D4-456C-A874-6FB0A6F1941A}" name="gennaio"/>
    <tableColumn id="4" xr3:uid="{D8FE71A3-A866-45BC-89F4-674DA067B5EA}" name="febbraio"/>
    <tableColumn id="5" xr3:uid="{375B6D08-5E1F-47F5-A841-66CFA255D076}" name="marzo"/>
    <tableColumn id="6" xr3:uid="{5E508591-E9FE-4DA7-AB3C-9C2634B9D760}" name="aprile"/>
    <tableColumn id="7" xr3:uid="{A0D6EFA5-CCD4-4985-AF63-EEBC23AE780B}" name="maggio"/>
    <tableColumn id="8" xr3:uid="{40091FC8-6FEC-48DA-80FE-092D556B346D}" name="giugno"/>
    <tableColumn id="9" xr3:uid="{20BFFFE7-6C9E-4224-B96C-2B96487B869C}" name="luglio"/>
    <tableColumn id="10" xr3:uid="{FA6AD056-4DC8-43DA-BD42-B342CB48FBC2}" name="agosto"/>
    <tableColumn id="11" xr3:uid="{4E1DD5BE-8AB9-49EC-9E2D-257717835C05}" name="settembre"/>
    <tableColumn id="12" xr3:uid="{FC47DDB3-F580-4A70-AC14-7F5FABA6081A}" name="ottobre"/>
    <tableColumn id="13" xr3:uid="{81EA66D6-640A-4952-AF46-9D8815E7B744}" name="novembre"/>
    <tableColumn id="14" xr3:uid="{B8DCFBD2-E55E-49B0-9D8D-B62E1525E554}" name="dicembre"/>
    <tableColumn id="15" xr3:uid="{90FDEB21-F634-447B-AF8E-152BEC7CEC79}" name="TOT"/>
    <tableColumn id="16" xr3:uid="{17410BA9-15E4-46FA-9C79-06A3E54B5900}" name="media" dataDxfId="52">
      <calculatedColumnFormula>AVERAGE(Necessità15[[#This Row],[gennaio]:[dicembre]])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23E12C-5CC6-4CDD-A9C7-8956AD25001D}" name="Extra16" displayName="Extra16" ref="A53:O68" headerRowDxfId="51">
  <autoFilter ref="A53:O68" xr:uid="{41FBEB15-49EE-4B1D-9920-74C5DE1831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2" xr3:uid="{DE21DE43-C4A9-418E-97DD-09E301BA840F}" name="voce" totalsRowLabel="Totale"/>
    <tableColumn id="3" xr3:uid="{E8D2D51C-8470-4545-8CE3-CA538374E1F5}" name="gennaio"/>
    <tableColumn id="4" xr3:uid="{99FC64B6-BC26-4DB6-9B33-BFDC3F9BA928}" name="febbraio"/>
    <tableColumn id="5" xr3:uid="{FCF60B97-92EB-4D09-9023-696BAA868294}" name="marzo"/>
    <tableColumn id="6" xr3:uid="{2C89550C-CB22-42D5-B3A9-3571A37BE1B2}" name="aprile"/>
    <tableColumn id="7" xr3:uid="{374762D4-F760-4378-A985-D370B5D717A1}" name="maggio"/>
    <tableColumn id="8" xr3:uid="{C8B505EC-53F9-4086-88E2-64CAB85B087D}" name="giugno"/>
    <tableColumn id="9" xr3:uid="{04E477C0-A92F-4FC9-81E3-020030DAE18E}" name="luglio"/>
    <tableColumn id="10" xr3:uid="{BEFAC26A-3436-49A4-B63E-8E0CC7CBE473}" name="agosto"/>
    <tableColumn id="11" xr3:uid="{C11316BB-3553-4CD0-A379-C5F00CC7FE52}" name="settembre"/>
    <tableColumn id="12" xr3:uid="{555F1B27-D3DF-4799-A59C-E9E84796F0C9}" name="ottobre"/>
    <tableColumn id="13" xr3:uid="{8957B0DF-B6D2-4836-B853-24AE273E506F}" name="novembre"/>
    <tableColumn id="14" xr3:uid="{2547A6AE-A5F5-4F94-AFF6-D6D5000DACA5}" name="dicembre"/>
    <tableColumn id="15" xr3:uid="{46A66BF2-05B8-432E-9185-35A5026BEDCA}" name="TOT"/>
    <tableColumn id="16" xr3:uid="{B78B13AE-6F77-4444-8AE2-EB9450289137}" name="media" totalsRowFunction="sum" dataDxfId="50" totalsRowDxfId="49">
      <calculatedColumnFormula>AVERAGE(Extra16[[#This Row],[gennaio]:[dicembre]])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A8158A0-D4C9-4342-BF8F-555FB2351E7A}" name="Investimenti17" displayName="Investimenti17" ref="A70:O80" totalsRowShown="0" headerRowDxfId="48">
  <autoFilter ref="A70:O80" xr:uid="{7FDDA423-1F67-468F-B0E3-C61D6346E0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2" xr3:uid="{5B29151F-D7A2-4439-885B-982AEE3E1ED5}" name="voce"/>
    <tableColumn id="3" xr3:uid="{ADF5674A-71BF-477C-ADC3-E6FD93A30311}" name="gennaio"/>
    <tableColumn id="4" xr3:uid="{85260B3A-AADA-4F44-B38F-D151546BF7FB}" name="febbraio"/>
    <tableColumn id="5" xr3:uid="{D3296ED9-7B4A-4E84-BEFA-DB6749EFD704}" name="marzo"/>
    <tableColumn id="6" xr3:uid="{ED9DCAAA-7D77-4F1E-867F-0F60E1DA44A6}" name="aprile"/>
    <tableColumn id="7" xr3:uid="{57AE2788-408A-49A2-9C1F-3B370E865E9B}" name="maggio"/>
    <tableColumn id="8" xr3:uid="{17D50E88-2767-403E-A29C-67B2F2D3F961}" name="giugno"/>
    <tableColumn id="9" xr3:uid="{F9CF57C4-2157-4194-ADAF-A3D8224C1430}" name="luglio"/>
    <tableColumn id="10" xr3:uid="{BF14AC4D-A48F-4540-9B7D-F36242AC097C}" name="agosto"/>
    <tableColumn id="11" xr3:uid="{446881F8-0B9E-4542-85A3-D3C33AD18696}" name="settembre"/>
    <tableColumn id="12" xr3:uid="{D1BB9BAE-B6CE-4D46-8CA9-2B92740E4570}" name="ottobre"/>
    <tableColumn id="13" xr3:uid="{0CB0AAAE-1146-4BD3-86D5-C3564A4CB094}" name="novembre"/>
    <tableColumn id="14" xr3:uid="{0CB6B708-DF18-42ED-B2B7-0D8AE4DDB6C2}" name="dicembre"/>
    <tableColumn id="15" xr3:uid="{AF13BE43-A75A-4A9E-BF2A-FA71CADD9062}" name="TOT"/>
    <tableColumn id="16" xr3:uid="{7E4FC4A0-A26F-4ADA-914D-532B511FC5DB}" name="media" dataDxfId="47" dataCellStyle="Percentuale">
      <calculatedColumnFormula>AVERAGE(Investimenti17[[#This Row],[gennaio]:[dicembre]])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B988081-F203-4EEC-8FA5-7F27BEE49250}" name="Attivi18" displayName="Attivi18" ref="A83:N130" totalsRowShown="0" headerRowDxfId="46" dataDxfId="45">
  <autoFilter ref="A83:N130" xr:uid="{E4BEC681-FC91-42F7-B8E7-0616EB4B02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5632D6D-B694-45F7-8F09-D2F7A9737012}" name="contanti" dataDxfId="44"/>
    <tableColumn id="2" xr3:uid="{9FE12783-C00A-4E34-8D4F-B558EDD7C9A1}" name="gennaio" dataDxfId="43" dataCellStyle="Valuta"/>
    <tableColumn id="3" xr3:uid="{664F79BE-87C5-4C0D-80B9-83E146C3EC13}" name="febbraio" dataDxfId="42" dataCellStyle="Valuta"/>
    <tableColumn id="4" xr3:uid="{758BAEF5-F0A7-4C46-9A07-BADE6E8D9B13}" name="marzo" dataDxfId="41" dataCellStyle="Valuta"/>
    <tableColumn id="5" xr3:uid="{4AA3A701-6C54-4716-B37B-81ED7C2F17C3}" name="aprile" dataDxfId="40" dataCellStyle="Valuta"/>
    <tableColumn id="6" xr3:uid="{C5A5F9A9-F5D2-4AB0-A0C8-947E611A7F62}" name="maggio" dataDxfId="39" dataCellStyle="Valuta"/>
    <tableColumn id="7" xr3:uid="{982338B1-1AF3-4744-B914-0A67E144A33D}" name="giugno" dataDxfId="38" dataCellStyle="Valuta"/>
    <tableColumn id="8" xr3:uid="{9283E945-359B-4967-AEB2-74E8CFE03E40}" name="luglio" dataDxfId="37" dataCellStyle="Valuta"/>
    <tableColumn id="9" xr3:uid="{3AF30D31-54B3-4BA8-A2CF-97A82BC250D0}" name="agosto" dataDxfId="36" dataCellStyle="Valuta"/>
    <tableColumn id="10" xr3:uid="{BE214C44-AA60-43F5-A62D-8D6974206F33}" name="settembre" dataDxfId="35" dataCellStyle="Valuta"/>
    <tableColumn id="11" xr3:uid="{BE99BE34-3CD3-4837-90BF-68A077DFDB67}" name="ottobre" dataDxfId="34" dataCellStyle="Valuta"/>
    <tableColumn id="12" xr3:uid="{3572893F-63C5-43A6-9DF7-6701E1652A17}" name="novembre" dataDxfId="33" dataCellStyle="Valuta"/>
    <tableColumn id="13" xr3:uid="{13A1C840-349A-4A53-A957-D6540CC843A3}" name="dicembre" dataDxfId="32" dataCellStyle="Valuta"/>
    <tableColumn id="15" xr3:uid="{84D91A3B-1B99-4827-806F-DD77911F5A3E}" name="MEDIA" dataDxfId="31" dataCellStyle="Valuta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3A286CA-2623-462C-8115-B62B026E09B1}" name="Passivi19" displayName="Passivi19" ref="A132:N150" totalsRowShown="0" headerRowDxfId="30" dataDxfId="29">
  <autoFilter ref="A132:N150" xr:uid="{437004A0-AED9-4FE2-8621-4D32FB09FC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6723EE8-8C88-4E21-B642-CF0780D516D3}" name="-" dataDxfId="28"/>
    <tableColumn id="2" xr3:uid="{ABAA4FDE-0DF2-41A5-94BD-B4444CE7EE17}" name="gennaio" dataCellStyle="Valuta"/>
    <tableColumn id="3" xr3:uid="{C54C0EA1-5E29-4213-AFBE-98670A82BA2D}" name="febbraio" dataCellStyle="Valuta"/>
    <tableColumn id="4" xr3:uid="{8D6A7B5F-0FB1-4AC2-94C8-1CD2D40438E6}" name="marzo" dataCellStyle="Valuta"/>
    <tableColumn id="5" xr3:uid="{EA69E1D9-D768-45CA-BE56-9DA4C06D7B69}" name="aprile" dataCellStyle="Valuta"/>
    <tableColumn id="6" xr3:uid="{1FDE92A4-0973-46BE-A4D2-DD0F5BE43F80}" name="maggio" dataDxfId="27" dataCellStyle="Valuta"/>
    <tableColumn id="7" xr3:uid="{FF4CF92E-7386-4EB8-A604-5A6E897C2DFB}" name="giugno" dataDxfId="26" dataCellStyle="Valuta"/>
    <tableColumn id="8" xr3:uid="{BBC26CED-CE59-4C77-A131-F0BA0E8B7699}" name="luglio" dataDxfId="25" dataCellStyle="Valuta"/>
    <tableColumn id="9" xr3:uid="{885A2D3B-92FD-4318-B3E3-849FADFFE896}" name="agosto" dataDxfId="24" dataCellStyle="Valuta"/>
    <tableColumn id="10" xr3:uid="{D3642211-E864-4D59-B221-5E7571F91AE0}" name="settembre" dataDxfId="23" dataCellStyle="Valuta"/>
    <tableColumn id="11" xr3:uid="{197BB8B0-A69A-4ECA-87FF-7EF6A692418C}" name="ottobre" dataDxfId="22" dataCellStyle="Valuta"/>
    <tableColumn id="12" xr3:uid="{153DE2EB-512B-4DFE-8047-AEF226370C63}" name="novembre" dataDxfId="21" dataCellStyle="Valuta"/>
    <tableColumn id="13" xr3:uid="{C3AA2436-C10F-4160-BC06-8E9BB0791EA1}" name="dicembre" dataDxfId="20" dataCellStyle="Valuta"/>
    <tableColumn id="15" xr3:uid="{76F67D06-34EF-48A9-9D53-FC8D00C154F7}" name="media" dataDxfId="19" dataCellStyle="Valut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80866B5-6DF5-4BAA-8422-A498AC5DFC9A}" name="Equity20" displayName="Equity20" ref="A152:N190" totalsRowShown="0" headerRowDxfId="18" dataDxfId="17">
  <autoFilter ref="A152:N190" xr:uid="{FA621122-2C6B-4014-956A-887E353B8E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BBF8240-D3D8-4085-B911-80932AE8E749}" name="-" dataDxfId="16"/>
    <tableColumn id="2" xr3:uid="{41E5C920-052D-4BE1-847C-FA329D8F8CAC}" name="gennaio" dataDxfId="15">
      <calculatedColumnFormula>B130-B150</calculatedColumnFormula>
    </tableColumn>
    <tableColumn id="3" xr3:uid="{0EC8B2BE-A8C8-4994-823B-C3252BDC8C2D}" name="febbraio" dataDxfId="14">
      <calculatedColumnFormula>C130-C150</calculatedColumnFormula>
    </tableColumn>
    <tableColumn id="4" xr3:uid="{89EEA3F7-C4D2-40A9-978A-B58973DCA5D5}" name="marzo" dataDxfId="13">
      <calculatedColumnFormula>D130-D150</calculatedColumnFormula>
    </tableColumn>
    <tableColumn id="5" xr3:uid="{D1E2B7CA-35EC-4333-9CED-E16ED1A5DE88}" name="aprile" dataDxfId="12">
      <calculatedColumnFormula>E130-E150</calculatedColumnFormula>
    </tableColumn>
    <tableColumn id="6" xr3:uid="{254B7C2F-8AEE-46C8-844A-7A2662107204}" name="maggio" dataDxfId="11">
      <calculatedColumnFormula>F130-F150</calculatedColumnFormula>
    </tableColumn>
    <tableColumn id="7" xr3:uid="{0224E3DE-281A-45EE-9A34-39AE7C5E8131}" name="giugno" dataDxfId="10">
      <calculatedColumnFormula>G130-G150</calculatedColumnFormula>
    </tableColumn>
    <tableColumn id="8" xr3:uid="{A587B8F5-06D5-4BCA-8E1B-FA190EAD4F08}" name="luglio" dataDxfId="9">
      <calculatedColumnFormula>H130-H150</calculatedColumnFormula>
    </tableColumn>
    <tableColumn id="9" xr3:uid="{62C2038F-2894-4DE1-8E3A-C184EE52DC3C}" name="agosto" dataDxfId="8">
      <calculatedColumnFormula>I130-I150</calculatedColumnFormula>
    </tableColumn>
    <tableColumn id="10" xr3:uid="{7792AB9A-2CD1-4214-AEF3-4FF7DE007E2A}" name="settembre" dataDxfId="7">
      <calculatedColumnFormula>J130-J150</calculatedColumnFormula>
    </tableColumn>
    <tableColumn id="11" xr3:uid="{394574DC-2CC3-48EA-93F4-58628CAA9FB3}" name="ottobre" dataDxfId="6">
      <calculatedColumnFormula>K130-K150</calculatedColumnFormula>
    </tableColumn>
    <tableColumn id="12" xr3:uid="{2A13378F-1583-465C-9FFB-4097D766CFB0}" name="novembre" dataDxfId="5">
      <calculatedColumnFormula>L130-L150</calculatedColumnFormula>
    </tableColumn>
    <tableColumn id="13" xr3:uid="{E095CF85-C6E7-4308-B1E4-0187A34ADC69}" name="dicembre" dataDxfId="4">
      <calculatedColumnFormula>M130-M150</calculatedColumnFormula>
    </tableColumn>
    <tableColumn id="14" xr3:uid="{FFD80099-98A7-421F-92E3-6D74FE30C83F}" name="MEDIA" dataDxfId="3" dataCellStyle="Valuta">
      <calculatedColumnFormula>AVERAGE(Equity20[[#This Row],[gennaio]:[dicembre]])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8EF3-78D9-441E-9CB9-097794BF3061}">
  <dimension ref="A1:O190"/>
  <sheetViews>
    <sheetView tabSelected="1" topLeftCell="A91" workbookViewId="0">
      <selection activeCell="A82" sqref="A82:N82"/>
    </sheetView>
  </sheetViews>
  <sheetFormatPr defaultRowHeight="14.4" x14ac:dyDescent="0.3"/>
  <cols>
    <col min="1" max="1" width="33.33203125" style="8" bestFit="1" customWidth="1"/>
    <col min="2" max="3" width="13.6640625" style="18" bestFit="1" customWidth="1"/>
    <col min="4" max="4" width="13.21875" style="18" customWidth="1"/>
    <col min="5" max="5" width="12" style="18" bestFit="1" customWidth="1"/>
    <col min="6" max="11" width="11.88671875" style="18" bestFit="1" customWidth="1"/>
    <col min="12" max="13" width="12.88671875" style="18" bestFit="1" customWidth="1"/>
    <col min="14" max="14" width="12.33203125" style="18" bestFit="1" customWidth="1"/>
    <col min="15" max="15" width="10.88671875" style="4" bestFit="1" customWidth="1"/>
  </cols>
  <sheetData>
    <row r="1" spans="1:15" ht="24" thickBot="1" x14ac:dyDescent="0.5">
      <c r="A1" s="169" t="s">
        <v>129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18" x14ac:dyDescent="0.3">
      <c r="A2" s="170" t="s">
        <v>59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1"/>
    </row>
    <row r="3" spans="1:15" s="2" customFormat="1" x14ac:dyDescent="0.3">
      <c r="A3" s="3" t="s">
        <v>41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71</v>
      </c>
      <c r="O3" s="41" t="s">
        <v>55</v>
      </c>
    </row>
    <row r="4" spans="1:15" x14ac:dyDescent="0.3">
      <c r="A4" s="9" t="s">
        <v>130</v>
      </c>
      <c r="B4" s="58"/>
      <c r="C4" s="58"/>
      <c r="D4" s="19"/>
      <c r="E4" s="19"/>
      <c r="F4" s="19"/>
      <c r="G4" s="19"/>
      <c r="H4" s="19"/>
      <c r="I4" s="19"/>
      <c r="J4" s="19"/>
      <c r="K4" s="58"/>
      <c r="L4" s="58"/>
      <c r="M4" s="19"/>
      <c r="N4" s="19">
        <f>SUM(Entrate12[[#This Row],[gennaio]:[dicembre]])</f>
        <v>0</v>
      </c>
      <c r="O4" s="30" t="e">
        <f>AVERAGE(Entrate12[[#This Row],[gennaio]:[dicembre]])</f>
        <v>#DIV/0!</v>
      </c>
    </row>
    <row r="5" spans="1:15" x14ac:dyDescent="0.3">
      <c r="A5" s="6" t="s">
        <v>131</v>
      </c>
      <c r="B5" s="58"/>
      <c r="C5" s="58"/>
      <c r="D5" s="19"/>
      <c r="E5" s="19"/>
      <c r="F5" s="19"/>
      <c r="G5" s="19"/>
      <c r="H5" s="19"/>
      <c r="I5" s="19"/>
      <c r="J5" s="19"/>
      <c r="K5" s="19"/>
      <c r="L5" s="19"/>
      <c r="M5" s="58"/>
      <c r="N5" s="19">
        <f>SUM(Entrate12[[#This Row],[gennaio]:[dicembre]])</f>
        <v>0</v>
      </c>
      <c r="O5" s="30" t="e">
        <f>AVERAGE(Entrate12[[#This Row],[gennaio]:[dicembre]])</f>
        <v>#DIV/0!</v>
      </c>
    </row>
    <row r="6" spans="1:15" x14ac:dyDescent="0.3">
      <c r="A6" s="6" t="s">
        <v>132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58"/>
      <c r="N6" s="19">
        <f>SUM(Entrate12[[#This Row],[gennaio]:[dicembre]])</f>
        <v>0</v>
      </c>
      <c r="O6" s="30" t="e">
        <f>AVERAGE(Entrate12[[#This Row],[gennaio]:[dicembre]])</f>
        <v>#DIV/0!</v>
      </c>
    </row>
    <row r="7" spans="1:15" x14ac:dyDescent="0.3">
      <c r="A7" s="6" t="s">
        <v>133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f>SUM(Entrate12[[#This Row],[gennaio]:[dicembre]])</f>
        <v>0</v>
      </c>
      <c r="O7" s="30" t="e">
        <f>AVERAGE(Entrate12[[#This Row],[gennaio]:[dicembre]])</f>
        <v>#DIV/0!</v>
      </c>
    </row>
    <row r="8" spans="1:15" s="1" customFormat="1" ht="15" thickBot="1" x14ac:dyDescent="0.35">
      <c r="A8" s="33" t="s">
        <v>49</v>
      </c>
      <c r="B8" s="34">
        <f>SUM(B4:B7)</f>
        <v>0</v>
      </c>
      <c r="C8" s="34">
        <f>SUM(C4:C7)</f>
        <v>0</v>
      </c>
      <c r="D8" s="34">
        <f>SUM(D4:D7)</f>
        <v>0</v>
      </c>
      <c r="E8" s="34">
        <f>SUM(E4:E7)</f>
        <v>0</v>
      </c>
      <c r="F8" s="34">
        <f>SUM(F4:F7)</f>
        <v>0</v>
      </c>
      <c r="G8" s="34">
        <f>SUM(G4:G7)</f>
        <v>0</v>
      </c>
      <c r="H8" s="34">
        <f>SUM(H4:H7)</f>
        <v>0</v>
      </c>
      <c r="I8" s="34">
        <f>SUM(I4:I7)</f>
        <v>0</v>
      </c>
      <c r="J8" s="34">
        <f>SUM(J4:J7)</f>
        <v>0</v>
      </c>
      <c r="K8" s="34">
        <f>SUM(K4:K7)</f>
        <v>0</v>
      </c>
      <c r="L8" s="34">
        <f>SUM(L4:L7)</f>
        <v>0</v>
      </c>
      <c r="M8" s="34">
        <f>SUM(M4:M7)</f>
        <v>0</v>
      </c>
      <c r="N8" s="34">
        <f>SUM(N4:N7)</f>
        <v>0</v>
      </c>
      <c r="O8" s="51">
        <f>AVERAGE(Entrate12[[#This Row],[gennaio]:[dicembre]])</f>
        <v>0</v>
      </c>
    </row>
    <row r="9" spans="1:15" s="24" customFormat="1" ht="18" x14ac:dyDescent="0.3">
      <c r="A9" s="170" t="s">
        <v>60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</row>
    <row r="10" spans="1:15" s="2" customFormat="1" x14ac:dyDescent="0.3">
      <c r="A10" s="3" t="s">
        <v>41</v>
      </c>
      <c r="B10" s="3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  <c r="J10" s="3" t="s">
        <v>8</v>
      </c>
      <c r="K10" s="3" t="s">
        <v>9</v>
      </c>
      <c r="L10" s="3" t="s">
        <v>10</v>
      </c>
      <c r="M10" s="3" t="s">
        <v>11</v>
      </c>
      <c r="N10" s="3" t="s">
        <v>71</v>
      </c>
      <c r="O10" s="41" t="s">
        <v>55</v>
      </c>
    </row>
    <row r="11" spans="1:15" x14ac:dyDescent="0.3">
      <c r="A11" s="7" t="s">
        <v>12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f>SUM(Necessità15[[#This Row],[gennaio]:[dicembre]])</f>
        <v>0</v>
      </c>
      <c r="O11" s="42" t="e">
        <f>AVERAGE(Necessità15[[#This Row],[gennaio]:[dicembre]])</f>
        <v>#DIV/0!</v>
      </c>
    </row>
    <row r="12" spans="1:15" x14ac:dyDescent="0.3">
      <c r="A12" s="7" t="s">
        <v>50</v>
      </c>
      <c r="B12" s="14"/>
      <c r="C12" s="14"/>
      <c r="D12" s="17"/>
      <c r="E12" s="17"/>
      <c r="F12" s="14"/>
      <c r="G12" s="14"/>
      <c r="H12" s="14"/>
      <c r="I12" s="14"/>
      <c r="J12" s="14"/>
      <c r="K12" s="14"/>
      <c r="L12" s="59"/>
      <c r="M12" s="17"/>
      <c r="N12" s="14">
        <f>SUM(Necessità15[[#This Row],[gennaio]:[dicembre]])</f>
        <v>0</v>
      </c>
      <c r="O12" s="42" t="e">
        <f>AVERAGE(Necessità15[[#This Row],[gennaio]:[dicembre]])</f>
        <v>#DIV/0!</v>
      </c>
    </row>
    <row r="13" spans="1:15" x14ac:dyDescent="0.3">
      <c r="A13" s="7" t="s">
        <v>13</v>
      </c>
      <c r="B13" s="14"/>
      <c r="C13" s="14"/>
      <c r="D13" s="14"/>
      <c r="E13" s="14"/>
      <c r="F13" s="50"/>
      <c r="G13" s="50"/>
      <c r="H13" s="14"/>
      <c r="I13" s="14"/>
      <c r="J13" s="14"/>
      <c r="K13" s="17"/>
      <c r="L13" s="49"/>
      <c r="M13" s="49"/>
      <c r="N13" s="14">
        <f>SUM(Necessità15[[#This Row],[gennaio]:[dicembre]])</f>
        <v>0</v>
      </c>
      <c r="O13" s="42" t="e">
        <f>AVERAGE(Necessità15[[#This Row],[gennaio]:[dicembre]])</f>
        <v>#DIV/0!</v>
      </c>
    </row>
    <row r="14" spans="1:15" x14ac:dyDescent="0.3">
      <c r="A14" s="7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7"/>
      <c r="L14" s="17"/>
      <c r="M14" s="49"/>
      <c r="N14" s="14">
        <f>SUM(Necessità15[[#This Row],[gennaio]:[dicembre]])</f>
        <v>0</v>
      </c>
      <c r="O14" s="42" t="e">
        <f>AVERAGE(Necessità15[[#This Row],[gennaio]:[dicembre]])</f>
        <v>#DIV/0!</v>
      </c>
    </row>
    <row r="15" spans="1:15" x14ac:dyDescent="0.3">
      <c r="A15" s="7" t="s">
        <v>15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49"/>
      <c r="M15" s="14"/>
      <c r="N15" s="14">
        <f>SUM(Necessità15[[#This Row],[gennaio]:[dicembre]])</f>
        <v>0</v>
      </c>
      <c r="O15" s="42" t="e">
        <f>AVERAGE(Necessità15[[#This Row],[gennaio]:[dicembre]])</f>
        <v>#DIV/0!</v>
      </c>
    </row>
    <row r="16" spans="1:15" x14ac:dyDescent="0.3">
      <c r="A16" s="7" t="s">
        <v>91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f>SUM(Necessità15[[#This Row],[gennaio]:[dicembre]])</f>
        <v>0</v>
      </c>
      <c r="O16" s="42" t="e">
        <f>AVERAGE(Necessità15[[#This Row],[gennaio]:[dicembre]])</f>
        <v>#DIV/0!</v>
      </c>
    </row>
    <row r="17" spans="1:15" x14ac:dyDescent="0.3">
      <c r="A17" s="7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2" t="e">
        <f>AVERAGE(Necessità15[[#This Row],[gennaio]:[dicembre]])</f>
        <v>#DIV/0!</v>
      </c>
    </row>
    <row r="18" spans="1:15" x14ac:dyDescent="0.3">
      <c r="A18" s="7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49"/>
      <c r="M18" s="14"/>
      <c r="N18" s="14">
        <f>SUM(Necessità15[[#This Row],[gennaio]:[dicembre]])</f>
        <v>0</v>
      </c>
      <c r="O18" s="42" t="e">
        <f>AVERAGE(Necessità15[[#This Row],[gennaio]:[dicembre]])</f>
        <v>#DIV/0!</v>
      </c>
    </row>
    <row r="19" spans="1:15" x14ac:dyDescent="0.3">
      <c r="A19" s="7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7"/>
      <c r="M19" s="17"/>
      <c r="N19" s="14">
        <f>SUM(Necessità15[[#This Row],[gennaio]:[dicembre]])</f>
        <v>0</v>
      </c>
      <c r="O19" s="42" t="e">
        <f>AVERAGE(Necessità15[[#This Row],[gennaio]:[dicembre]])</f>
        <v>#DIV/0!</v>
      </c>
    </row>
    <row r="20" spans="1:15" x14ac:dyDescent="0.3">
      <c r="A20" s="7" t="s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2" t="e">
        <f>AVERAGE(Necessità15[[#This Row],[gennaio]:[dicembre]])</f>
        <v>#DIV/0!</v>
      </c>
    </row>
    <row r="21" spans="1:15" x14ac:dyDescent="0.3">
      <c r="A21" s="7" t="s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7"/>
      <c r="M21" s="17"/>
      <c r="N21" s="14">
        <f>SUM(Necessità15[[#This Row],[gennaio]:[dicembre]])</f>
        <v>0</v>
      </c>
      <c r="O21" s="42" t="e">
        <f>AVERAGE(Necessità15[[#This Row],[gennaio]:[dicembre]])</f>
        <v>#DIV/0!</v>
      </c>
    </row>
    <row r="22" spans="1:15" x14ac:dyDescent="0.3">
      <c r="A22" s="7" t="s">
        <v>31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f>SUM(Necessità15[[#This Row],[gennaio]:[dicembre]])</f>
        <v>0</v>
      </c>
      <c r="O22" s="42" t="e">
        <f>AVERAGE(Necessità15[[#This Row],[gennaio]:[dicembre]])</f>
        <v>#DIV/0!</v>
      </c>
    </row>
    <row r="23" spans="1:15" s="1" customFormat="1" ht="15" thickBot="1" x14ac:dyDescent="0.35">
      <c r="A23" s="31" t="s">
        <v>46</v>
      </c>
      <c r="B23" s="32">
        <f t="shared" ref="B23:M23" si="0">SUM(B11:B22)</f>
        <v>0</v>
      </c>
      <c r="C23" s="32">
        <f t="shared" si="0"/>
        <v>0</v>
      </c>
      <c r="D23" s="32">
        <f t="shared" si="0"/>
        <v>0</v>
      </c>
      <c r="E23" s="32">
        <f t="shared" si="0"/>
        <v>0</v>
      </c>
      <c r="F23" s="32">
        <f t="shared" si="0"/>
        <v>0</v>
      </c>
      <c r="G23" s="32">
        <f t="shared" si="0"/>
        <v>0</v>
      </c>
      <c r="H23" s="32">
        <f t="shared" si="0"/>
        <v>0</v>
      </c>
      <c r="I23" s="32">
        <f t="shared" si="0"/>
        <v>0</v>
      </c>
      <c r="J23" s="32">
        <f t="shared" si="0"/>
        <v>0</v>
      </c>
      <c r="K23" s="32">
        <f t="shared" si="0"/>
        <v>0</v>
      </c>
      <c r="L23" s="32">
        <f t="shared" si="0"/>
        <v>0</v>
      </c>
      <c r="M23" s="32">
        <f t="shared" si="0"/>
        <v>0</v>
      </c>
      <c r="N23" s="32">
        <f>SUM(B23:M23)</f>
        <v>0</v>
      </c>
      <c r="O23" s="43">
        <f>AVERAGE(Necessità15[[#This Row],[gennaio]:[dicembre]])</f>
        <v>0</v>
      </c>
    </row>
    <row r="24" spans="1:15" ht="15" thickTop="1" x14ac:dyDescent="0.3">
      <c r="A24" s="7" t="s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f>SUM(Necessità15[[#This Row],[gennaio]:[dicembre]])</f>
        <v>0</v>
      </c>
      <c r="O24" s="42" t="e">
        <f>AVERAGE(Necessità15[[#This Row],[gennaio]:[dicembre]])</f>
        <v>#DIV/0!</v>
      </c>
    </row>
    <row r="25" spans="1:15" x14ac:dyDescent="0.3">
      <c r="A25" s="7" t="s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f>SUM(Necessità15[[#This Row],[gennaio]:[dicembre]])</f>
        <v>0</v>
      </c>
      <c r="O25" s="42" t="e">
        <f>AVERAGE(Necessità15[[#This Row],[gennaio]:[dicembre]])</f>
        <v>#DIV/0!</v>
      </c>
    </row>
    <row r="26" spans="1:15" x14ac:dyDescent="0.3">
      <c r="A26" s="7" t="s">
        <v>23</v>
      </c>
      <c r="B26" s="14"/>
      <c r="C26" s="14"/>
      <c r="D26" s="14"/>
      <c r="E26" s="50"/>
      <c r="F26" s="14"/>
      <c r="G26" s="14"/>
      <c r="H26" s="14"/>
      <c r="I26" s="14"/>
      <c r="J26" s="14"/>
      <c r="K26" s="14"/>
      <c r="L26" s="17"/>
      <c r="M26" s="17"/>
      <c r="N26" s="14">
        <f>SUM(Necessità15[[#This Row],[gennaio]:[dicembre]])</f>
        <v>0</v>
      </c>
      <c r="O26" s="42" t="e">
        <f>AVERAGE(Necessità15[[#This Row],[gennaio]:[dicembre]])</f>
        <v>#DIV/0!</v>
      </c>
    </row>
    <row r="27" spans="1:15" x14ac:dyDescent="0.3">
      <c r="A27" s="7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f>SUM(Necessità15[[#This Row],[gennaio]:[dicembre]])</f>
        <v>0</v>
      </c>
      <c r="O27" s="42" t="e">
        <f>AVERAGE(Necessità15[[#This Row],[gennaio]:[dicembre]])</f>
        <v>#DIV/0!</v>
      </c>
    </row>
    <row r="28" spans="1:15" x14ac:dyDescent="0.3">
      <c r="A28" s="7" t="s">
        <v>24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49"/>
      <c r="N28" s="14">
        <f>SUM(Necessità15[[#This Row],[gennaio]:[dicembre]])</f>
        <v>0</v>
      </c>
      <c r="O28" s="42" t="e">
        <f>AVERAGE(Necessità15[[#This Row],[gennaio]:[dicembre]])</f>
        <v>#DIV/0!</v>
      </c>
    </row>
    <row r="29" spans="1:15" x14ac:dyDescent="0.3">
      <c r="A29" s="7" t="s">
        <v>25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49"/>
      <c r="M29" s="17"/>
      <c r="N29" s="14">
        <f>SUM(Necessità15[[#This Row],[gennaio]:[dicembre]])</f>
        <v>0</v>
      </c>
      <c r="O29" s="42" t="e">
        <f>AVERAGE(Necessità15[[#This Row],[gennaio]:[dicembre]])</f>
        <v>#DIV/0!</v>
      </c>
    </row>
    <row r="30" spans="1:15" s="1" customFormat="1" ht="15" thickBot="1" x14ac:dyDescent="0.35">
      <c r="A30" s="31" t="s">
        <v>45</v>
      </c>
      <c r="B30" s="32">
        <f t="shared" ref="B30:M30" si="1">SUM(B24:B29)</f>
        <v>0</v>
      </c>
      <c r="C30" s="32">
        <f t="shared" si="1"/>
        <v>0</v>
      </c>
      <c r="D30" s="32">
        <f t="shared" si="1"/>
        <v>0</v>
      </c>
      <c r="E30" s="32">
        <f t="shared" si="1"/>
        <v>0</v>
      </c>
      <c r="F30" s="32">
        <f t="shared" si="1"/>
        <v>0</v>
      </c>
      <c r="G30" s="32">
        <f t="shared" si="1"/>
        <v>0</v>
      </c>
      <c r="H30" s="32">
        <f t="shared" si="1"/>
        <v>0</v>
      </c>
      <c r="I30" s="32">
        <f t="shared" si="1"/>
        <v>0</v>
      </c>
      <c r="J30" s="32">
        <f t="shared" si="1"/>
        <v>0</v>
      </c>
      <c r="K30" s="32">
        <f t="shared" si="1"/>
        <v>0</v>
      </c>
      <c r="L30" s="32">
        <f t="shared" si="1"/>
        <v>0</v>
      </c>
      <c r="M30" s="32">
        <f t="shared" si="1"/>
        <v>0</v>
      </c>
      <c r="N30" s="32">
        <f>SUM(B30:M30)</f>
        <v>0</v>
      </c>
      <c r="O30" s="43">
        <f>AVERAGE(Necessità15[[#This Row],[gennaio]:[dicembre]])</f>
        <v>0</v>
      </c>
    </row>
    <row r="31" spans="1:15" ht="15" thickTop="1" x14ac:dyDescent="0.3">
      <c r="A31" s="7" t="s">
        <v>26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49"/>
      <c r="N31" s="14">
        <f>SUM(Necessità15[[#This Row],[gennaio]:[dicembre]])</f>
        <v>0</v>
      </c>
      <c r="O31" s="42" t="e">
        <f>AVERAGE(Necessità15[[#This Row],[gennaio]:[dicembre]])</f>
        <v>#DIV/0!</v>
      </c>
    </row>
    <row r="32" spans="1:15" x14ac:dyDescent="0.3">
      <c r="A32" s="7" t="s">
        <v>92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f>SUM(Necessità15[[#This Row],[gennaio]:[dicembre]])</f>
        <v>0</v>
      </c>
      <c r="O32" s="42" t="e">
        <f>AVERAGE(Necessità15[[#This Row],[gennaio]:[dicembre]])</f>
        <v>#DIV/0!</v>
      </c>
    </row>
    <row r="33" spans="1:15" x14ac:dyDescent="0.3">
      <c r="A33" s="7" t="s">
        <v>58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f>SUM(Necessità15[[#This Row],[gennaio]:[dicembre]])</f>
        <v>0</v>
      </c>
      <c r="O33" s="42" t="e">
        <f>AVERAGE(Necessità15[[#This Row],[gennaio]:[dicembre]])</f>
        <v>#DIV/0!</v>
      </c>
    </row>
    <row r="34" spans="1:15" ht="15" thickBot="1" x14ac:dyDescent="0.35">
      <c r="A34" s="31" t="s">
        <v>44</v>
      </c>
      <c r="B34" s="32">
        <f t="shared" ref="B34:M34" si="2">SUM(B31:B33)</f>
        <v>0</v>
      </c>
      <c r="C34" s="32">
        <f t="shared" si="2"/>
        <v>0</v>
      </c>
      <c r="D34" s="32">
        <f t="shared" si="2"/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  <c r="K34" s="32">
        <f t="shared" si="2"/>
        <v>0</v>
      </c>
      <c r="L34" s="32">
        <f t="shared" si="2"/>
        <v>0</v>
      </c>
      <c r="M34" s="32">
        <f t="shared" si="2"/>
        <v>0</v>
      </c>
      <c r="N34" s="32">
        <f>SUM(B34:M34)</f>
        <v>0</v>
      </c>
      <c r="O34" s="44">
        <f>AVERAGE(Necessità15[[#This Row],[gennaio]:[dicembre]])</f>
        <v>0</v>
      </c>
    </row>
    <row r="35" spans="1:15" ht="15" thickTop="1" x14ac:dyDescent="0.3">
      <c r="A35" s="7" t="s">
        <v>27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2" t="e">
        <f>AVERAGE(Necessità15[[#This Row],[gennaio]:[dicembre]])</f>
        <v>#DIV/0!</v>
      </c>
    </row>
    <row r="36" spans="1:15" x14ac:dyDescent="0.3">
      <c r="A36" s="7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2" t="e">
        <f>AVERAGE(Necessità15[[#This Row],[gennaio]:[dicembre]])</f>
        <v>#DIV/0!</v>
      </c>
    </row>
    <row r="37" spans="1:15" x14ac:dyDescent="0.3">
      <c r="A37" s="7" t="s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49"/>
      <c r="N37" s="14">
        <f>SUM(Necessità15[[#This Row],[gennaio]:[dicembre]])</f>
        <v>0</v>
      </c>
      <c r="O37" s="42" t="e">
        <f>AVERAGE(Necessità15[[#This Row],[gennaio]:[dicembre]])</f>
        <v>#DIV/0!</v>
      </c>
    </row>
    <row r="38" spans="1:15" ht="15" thickBot="1" x14ac:dyDescent="0.35">
      <c r="A38" s="31" t="s">
        <v>43</v>
      </c>
      <c r="B38" s="32">
        <f t="shared" ref="B38:M38" si="3">SUM(B35:B37)</f>
        <v>0</v>
      </c>
      <c r="C38" s="32">
        <f t="shared" si="3"/>
        <v>0</v>
      </c>
      <c r="D38" s="32">
        <f t="shared" si="3"/>
        <v>0</v>
      </c>
      <c r="E38" s="32">
        <f t="shared" si="3"/>
        <v>0</v>
      </c>
      <c r="F38" s="32">
        <f t="shared" si="3"/>
        <v>0</v>
      </c>
      <c r="G38" s="32">
        <f t="shared" si="3"/>
        <v>0</v>
      </c>
      <c r="H38" s="32">
        <f t="shared" si="3"/>
        <v>0</v>
      </c>
      <c r="I38" s="32">
        <f t="shared" si="3"/>
        <v>0</v>
      </c>
      <c r="J38" s="32">
        <f t="shared" si="3"/>
        <v>0</v>
      </c>
      <c r="K38" s="32">
        <f t="shared" si="3"/>
        <v>0</v>
      </c>
      <c r="L38" s="32">
        <f t="shared" si="3"/>
        <v>0</v>
      </c>
      <c r="M38" s="32">
        <f t="shared" si="3"/>
        <v>0</v>
      </c>
      <c r="N38" s="32">
        <f>SUM(B38:M38)</f>
        <v>0</v>
      </c>
      <c r="O38" s="44">
        <f>AVERAGE(Necessità15[[#This Row],[gennaio]:[dicembre]])</f>
        <v>0</v>
      </c>
    </row>
    <row r="39" spans="1:15" ht="15" thickTop="1" x14ac:dyDescent="0.3">
      <c r="A39" s="7" t="s">
        <v>19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>
        <v>736</v>
      </c>
      <c r="O39" s="42" t="e">
        <f>AVERAGE(Necessità15[[#This Row],[gennaio]:[dicembre]])</f>
        <v>#DIV/0!</v>
      </c>
    </row>
    <row r="40" spans="1:15" x14ac:dyDescent="0.3">
      <c r="A40" s="7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>
        <v>254.98</v>
      </c>
      <c r="O40" s="42" t="e">
        <f>AVERAGE(Necessità15[[#This Row],[gennaio]:[dicembre]])</f>
        <v>#DIV/0!</v>
      </c>
    </row>
    <row r="41" spans="1:15" x14ac:dyDescent="0.3">
      <c r="A41" s="7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>
        <v>6.1</v>
      </c>
      <c r="O41" s="42" t="e">
        <f>AVERAGE(Necessità15[[#This Row],[gennaio]:[dicembre]])</f>
        <v>#DIV/0!</v>
      </c>
    </row>
    <row r="42" spans="1:15" x14ac:dyDescent="0.3">
      <c r="A42" s="7" t="s">
        <v>53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7"/>
      <c r="N42" s="14">
        <f>SUM(Necessità15[[#This Row],[gennaio]:[dicembre]])</f>
        <v>0</v>
      </c>
      <c r="O42" s="42" t="e">
        <f>AVERAGE(Necessità15[[#This Row],[gennaio]:[dicembre]])</f>
        <v>#DIV/0!</v>
      </c>
    </row>
    <row r="43" spans="1:15" x14ac:dyDescent="0.3">
      <c r="A43" s="7" t="s">
        <v>135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>
        <v>234.11</v>
      </c>
      <c r="O43" s="42" t="e">
        <f>AVERAGE(Necessità15[[#This Row],[gennaio]:[dicembre]])</f>
        <v>#DIV/0!</v>
      </c>
    </row>
    <row r="44" spans="1:15" x14ac:dyDescent="0.3">
      <c r="A44" s="7" t="s">
        <v>31</v>
      </c>
      <c r="B44" s="14">
        <f>9.64</f>
        <v>9.64</v>
      </c>
      <c r="C44" s="14">
        <v>0</v>
      </c>
      <c r="D44" s="14">
        <f>14.99+9.64</f>
        <v>24.630000000000003</v>
      </c>
      <c r="E44" s="14">
        <v>0</v>
      </c>
      <c r="F44" s="14"/>
      <c r="G44" s="14"/>
      <c r="H44" s="14"/>
      <c r="I44" s="14"/>
      <c r="J44" s="14"/>
      <c r="K44" s="14"/>
      <c r="L44" s="14"/>
      <c r="M44" s="14"/>
      <c r="N44" s="14">
        <f>SUM(Necessità15[[#This Row],[gennaio]:[dicembre]])</f>
        <v>34.270000000000003</v>
      </c>
      <c r="O44" s="42">
        <f>AVERAGE(Necessità15[[#This Row],[gennaio]:[dicembre]])</f>
        <v>8.5675000000000008</v>
      </c>
    </row>
    <row r="45" spans="1:15" ht="15" thickBot="1" x14ac:dyDescent="0.35">
      <c r="A45" s="31" t="s">
        <v>42</v>
      </c>
      <c r="B45" s="32">
        <f>SUM(B39:B44)</f>
        <v>9.64</v>
      </c>
      <c r="C45" s="32">
        <f>SUM(C39:C44)</f>
        <v>0</v>
      </c>
      <c r="D45" s="32">
        <f>SUM(D39:D44)</f>
        <v>24.630000000000003</v>
      </c>
      <c r="E45" s="32">
        <f>SUM(E39:E44)</f>
        <v>0</v>
      </c>
      <c r="F45" s="32">
        <f>SUM(F39:F44)</f>
        <v>0</v>
      </c>
      <c r="G45" s="32">
        <f>SUM(G39:G44)</f>
        <v>0</v>
      </c>
      <c r="H45" s="32">
        <f>SUM(H39:H44)</f>
        <v>0</v>
      </c>
      <c r="I45" s="32">
        <f>SUM(I39:I44)</f>
        <v>0</v>
      </c>
      <c r="J45" s="32">
        <f>SUM(J39:J44)</f>
        <v>0</v>
      </c>
      <c r="K45" s="32">
        <f>SUM(K39:K44)</f>
        <v>0</v>
      </c>
      <c r="L45" s="32">
        <f>SUM(L39:L44)</f>
        <v>0</v>
      </c>
      <c r="M45" s="32">
        <f>SUM(M39:M44)</f>
        <v>0</v>
      </c>
      <c r="N45" s="32">
        <f>SUM(B45:M45)</f>
        <v>34.270000000000003</v>
      </c>
      <c r="O45" s="44">
        <f>AVERAGE(Necessità15[[#This Row],[gennaio]:[dicembre]])</f>
        <v>2.8558333333333334</v>
      </c>
    </row>
    <row r="46" spans="1:15" s="65" customFormat="1" ht="15" thickTop="1" x14ac:dyDescent="0.3">
      <c r="A46" s="89" t="s">
        <v>35</v>
      </c>
      <c r="B46" s="17">
        <f>10.36+20</f>
        <v>30.36</v>
      </c>
      <c r="C46" s="17">
        <f>20</f>
        <v>20</v>
      </c>
      <c r="D46" s="17">
        <v>36.39</v>
      </c>
      <c r="E46" s="17"/>
      <c r="F46" s="17"/>
      <c r="G46" s="17"/>
      <c r="H46" s="17"/>
      <c r="I46" s="17"/>
      <c r="J46" s="17"/>
      <c r="K46" s="17"/>
      <c r="L46" s="17"/>
      <c r="M46" s="17"/>
      <c r="N46" s="90">
        <f>SUM(Necessità15[[#This Row],[gennaio]:[dicembre]])</f>
        <v>86.75</v>
      </c>
      <c r="O46" s="91">
        <f>AVERAGE(Necessità15[[#This Row],[gennaio]:[dicembre]])</f>
        <v>28.916666666666668</v>
      </c>
    </row>
    <row r="47" spans="1:15" ht="15" thickBot="1" x14ac:dyDescent="0.35">
      <c r="A47" s="92" t="s">
        <v>93</v>
      </c>
      <c r="B47" s="17">
        <f>0.01*B8</f>
        <v>0</v>
      </c>
      <c r="C47" s="17">
        <f>0.01*C8</f>
        <v>0</v>
      </c>
      <c r="D47" s="17">
        <f>0.01*D8</f>
        <v>0</v>
      </c>
      <c r="E47" s="17">
        <f>0.01*E8</f>
        <v>0</v>
      </c>
      <c r="F47" s="17">
        <f>0.01*F8</f>
        <v>0</v>
      </c>
      <c r="G47" s="17">
        <f>0.01*G8</f>
        <v>0</v>
      </c>
      <c r="H47" s="17">
        <f>0.01*H8</f>
        <v>0</v>
      </c>
      <c r="I47" s="17">
        <f>0.01*I8</f>
        <v>0</v>
      </c>
      <c r="J47" s="17">
        <f>0.01*J8</f>
        <v>0</v>
      </c>
      <c r="K47" s="17">
        <f>0.01*K8</f>
        <v>0</v>
      </c>
      <c r="L47" s="17">
        <f>0.01*L8</f>
        <v>0</v>
      </c>
      <c r="M47" s="17">
        <f>0.01*M8</f>
        <v>0</v>
      </c>
      <c r="N47" s="17">
        <f>SUM(Necessità15[[#This Row],[gennaio]:[dicembre]])</f>
        <v>0</v>
      </c>
      <c r="O47" s="93">
        <f>AVERAGE(Necessità15[[#This Row],[gennaio]:[dicembre]])</f>
        <v>0</v>
      </c>
    </row>
    <row r="48" spans="1:15" s="11" customFormat="1" ht="15.6" thickTop="1" thickBot="1" x14ac:dyDescent="0.35">
      <c r="A48" s="35" t="s">
        <v>134</v>
      </c>
      <c r="B48" s="36">
        <f>SUM(B45+B38+B34+B30+B23)</f>
        <v>9.64</v>
      </c>
      <c r="C48" s="36">
        <f>SUM(C45+C38+C34+C30+C23)</f>
        <v>0</v>
      </c>
      <c r="D48" s="36">
        <f>SUM(D45+D38+D34+D30+D23)</f>
        <v>24.630000000000003</v>
      </c>
      <c r="E48" s="36">
        <f>SUM(E45+E38+E34+E30+E23)</f>
        <v>0</v>
      </c>
      <c r="F48" s="36">
        <f>SUM(F45+F38+F34+F30+F23)</f>
        <v>0</v>
      </c>
      <c r="G48" s="36">
        <f>SUM(G45+G38+G34+G30+G23)</f>
        <v>0</v>
      </c>
      <c r="H48" s="36">
        <f>SUM(H45+H38+H34+H30+H23)</f>
        <v>0</v>
      </c>
      <c r="I48" s="36">
        <f>SUM(I45+I38+I34+I30+I23)</f>
        <v>0</v>
      </c>
      <c r="J48" s="36">
        <f>SUM(J45+J38+J34+J30+J23)</f>
        <v>0</v>
      </c>
      <c r="K48" s="36">
        <f>SUM(K45+K38+K34+K30+K23)</f>
        <v>0</v>
      </c>
      <c r="L48" s="36">
        <f>SUM(L45+L38+L34+L30+L23)</f>
        <v>0</v>
      </c>
      <c r="M48" s="36">
        <f>SUM(M45+M38+M34+M30+M23)</f>
        <v>0</v>
      </c>
      <c r="N48" s="36">
        <f>SUM(N45+N38+N34+N30+N23)</f>
        <v>34.270000000000003</v>
      </c>
      <c r="O48" s="52">
        <f>AVERAGE(Necessità15[[#This Row],[gennaio]:[dicembre]])</f>
        <v>2.8558333333333334</v>
      </c>
    </row>
    <row r="49" spans="1:15" s="11" customFormat="1" ht="15" thickTop="1" x14ac:dyDescent="0.3">
      <c r="A49" s="20" t="s">
        <v>51</v>
      </c>
      <c r="B49" s="21">
        <f>Necessità15[[#This Row],[TOT]]</f>
        <v>0.5</v>
      </c>
      <c r="C49" s="21">
        <f>Necessità15[[#This Row],[TOT]]</f>
        <v>0.5</v>
      </c>
      <c r="D49" s="21">
        <f>Necessità15[[#This Row],[TOT]]</f>
        <v>0.5</v>
      </c>
      <c r="E49" s="21">
        <f>Necessità15[[#This Row],[TOT]]</f>
        <v>0.5</v>
      </c>
      <c r="F49" s="21">
        <f>Necessità15[[#This Row],[TOT]]</f>
        <v>0.5</v>
      </c>
      <c r="G49" s="21">
        <f>Necessità15[[#This Row],[TOT]]</f>
        <v>0.5</v>
      </c>
      <c r="H49" s="21">
        <f>Necessità15[[#This Row],[TOT]]</f>
        <v>0.5</v>
      </c>
      <c r="I49" s="21">
        <f>Necessità15[[#This Row],[TOT]]</f>
        <v>0.5</v>
      </c>
      <c r="J49" s="21">
        <f>Necessità15[[#This Row],[TOT]]</f>
        <v>0.5</v>
      </c>
      <c r="K49" s="21">
        <f>Necessità15[[#This Row],[TOT]]</f>
        <v>0.5</v>
      </c>
      <c r="L49" s="21">
        <f>Necessità15[[#This Row],[TOT]]</f>
        <v>0.5</v>
      </c>
      <c r="M49" s="21">
        <v>0.65</v>
      </c>
      <c r="N49" s="21">
        <v>0.5</v>
      </c>
      <c r="O49" s="53">
        <f>AVERAGE(Necessità15[[#This Row],[gennaio]:[dicembre]])</f>
        <v>0.51250000000000007</v>
      </c>
    </row>
    <row r="50" spans="1:15" s="11" customFormat="1" x14ac:dyDescent="0.3">
      <c r="A50" s="60" t="s">
        <v>57</v>
      </c>
      <c r="B50" s="57">
        <f>B49*B8</f>
        <v>0</v>
      </c>
      <c r="C50" s="57">
        <f>C49*C8</f>
        <v>0</v>
      </c>
      <c r="D50" s="57">
        <f>D49*D8</f>
        <v>0</v>
      </c>
      <c r="E50" s="57">
        <f>E49*E8</f>
        <v>0</v>
      </c>
      <c r="F50" s="57">
        <f>F49*F8</f>
        <v>0</v>
      </c>
      <c r="G50" s="57">
        <f>G49*G8</f>
        <v>0</v>
      </c>
      <c r="H50" s="57">
        <f>H49*H8</f>
        <v>0</v>
      </c>
      <c r="I50" s="57">
        <f>I49*I8</f>
        <v>0</v>
      </c>
      <c r="J50" s="57">
        <f>J49*J8</f>
        <v>0</v>
      </c>
      <c r="K50" s="57">
        <f>K49*K8</f>
        <v>0</v>
      </c>
      <c r="L50" s="57">
        <f>L49*L8</f>
        <v>0</v>
      </c>
      <c r="M50" s="57">
        <f>M49*M8</f>
        <v>0</v>
      </c>
      <c r="N50" s="57">
        <f>N49*N8</f>
        <v>0</v>
      </c>
      <c r="O50" s="45">
        <f>AVERAGE(Necessità15[[#This Row],[gennaio]:[dicembre]])</f>
        <v>0</v>
      </c>
    </row>
    <row r="51" spans="1:15" s="74" customFormat="1" ht="14.4" customHeight="1" thickBot="1" x14ac:dyDescent="0.4">
      <c r="A51" s="10" t="s">
        <v>52</v>
      </c>
      <c r="B51" s="16" t="e">
        <f>B48/B8</f>
        <v>#DIV/0!</v>
      </c>
      <c r="C51" s="16" t="e">
        <f>C48/C8</f>
        <v>#DIV/0!</v>
      </c>
      <c r="D51" s="16" t="e">
        <f>D48/D8</f>
        <v>#DIV/0!</v>
      </c>
      <c r="E51" s="16" t="e">
        <f>E48/E8</f>
        <v>#DIV/0!</v>
      </c>
      <c r="F51" s="16" t="e">
        <f>F48/F8</f>
        <v>#DIV/0!</v>
      </c>
      <c r="G51" s="16" t="e">
        <f>G48/G8</f>
        <v>#DIV/0!</v>
      </c>
      <c r="H51" s="16" t="e">
        <f>H48/H8</f>
        <v>#DIV/0!</v>
      </c>
      <c r="I51" s="16" t="e">
        <f>I48/I8</f>
        <v>#DIV/0!</v>
      </c>
      <c r="J51" s="16" t="e">
        <f>J48/J8</f>
        <v>#DIV/0!</v>
      </c>
      <c r="K51" s="16" t="e">
        <f>K48/K8</f>
        <v>#DIV/0!</v>
      </c>
      <c r="L51" s="16" t="e">
        <f>L48/L8</f>
        <v>#DIV/0!</v>
      </c>
      <c r="M51" s="16" t="e">
        <f>M48/M8</f>
        <v>#DIV/0!</v>
      </c>
      <c r="N51" s="16" t="e">
        <f>N48/N8</f>
        <v>#DIV/0!</v>
      </c>
      <c r="O51" s="53" t="e">
        <f>AVERAGE(Necessità15[[#This Row],[gennaio]:[dicembre]])</f>
        <v>#DIV/0!</v>
      </c>
    </row>
    <row r="52" spans="1:15" s="2" customFormat="1" ht="18" x14ac:dyDescent="0.3">
      <c r="A52" s="170" t="s">
        <v>61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1"/>
    </row>
    <row r="53" spans="1:15" x14ac:dyDescent="0.3">
      <c r="A53" s="3" t="s">
        <v>41</v>
      </c>
      <c r="B53" s="3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71</v>
      </c>
      <c r="O53" s="41" t="s">
        <v>55</v>
      </c>
    </row>
    <row r="54" spans="1:15" x14ac:dyDescent="0.3">
      <c r="A54" s="7" t="s">
        <v>95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>
        <f>SUM(Extra16[[#This Row],[gennaio]:[dicembre]])</f>
        <v>0</v>
      </c>
      <c r="O54" s="42" t="e">
        <f>AVERAGE(Extra16[[#This Row],[gennaio]:[dicembre]])</f>
        <v>#DIV/0!</v>
      </c>
    </row>
    <row r="55" spans="1:15" x14ac:dyDescent="0.3">
      <c r="A55" s="7" t="s">
        <v>94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>
        <f>SUM(Extra16[[#This Row],[gennaio]:[dicembre]])</f>
        <v>0</v>
      </c>
      <c r="O55" s="42" t="e">
        <f>AVERAGE(Extra16[[#This Row],[gennaio]:[dicembre]])</f>
        <v>#DIV/0!</v>
      </c>
    </row>
    <row r="56" spans="1:15" x14ac:dyDescent="0.3">
      <c r="A56" s="7" t="s">
        <v>32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>
        <f>SUM(Extra16[[#This Row],[gennaio]:[dicembre]])</f>
        <v>0</v>
      </c>
      <c r="O56" s="42" t="e">
        <f>AVERAGE(Extra16[[#This Row],[gennaio]:[dicembre]])</f>
        <v>#DIV/0!</v>
      </c>
    </row>
    <row r="57" spans="1:15" x14ac:dyDescent="0.3">
      <c r="A57" s="7" t="s">
        <v>33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>
        <f>SUM(Extra16[[#This Row],[gennaio]:[dicembre]])</f>
        <v>0</v>
      </c>
      <c r="O57" s="42" t="e">
        <f>AVERAGE(Extra16[[#This Row],[gennaio]:[dicembre]])</f>
        <v>#DIV/0!</v>
      </c>
    </row>
    <row r="58" spans="1:15" s="73" customFormat="1" x14ac:dyDescent="0.3">
      <c r="A58" s="7" t="s">
        <v>34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>
        <f>SUM(Extra16[[#This Row],[gennaio]:[dicembre]])</f>
        <v>0</v>
      </c>
      <c r="O58" s="42" t="e">
        <f>AVERAGE(Extra16[[#This Row],[gennaio]:[dicembre]])</f>
        <v>#DIV/0!</v>
      </c>
    </row>
    <row r="59" spans="1:15" x14ac:dyDescent="0.3">
      <c r="A59" s="7" t="s">
        <v>36</v>
      </c>
      <c r="B59" s="14"/>
      <c r="C59" s="14"/>
      <c r="D59" s="14"/>
      <c r="E59" s="14"/>
      <c r="F59" s="14"/>
      <c r="G59" s="50"/>
      <c r="H59" s="14"/>
      <c r="I59" s="14"/>
      <c r="J59" s="14"/>
      <c r="K59" s="14"/>
      <c r="L59" s="17"/>
      <c r="M59" s="17"/>
      <c r="N59" s="14">
        <f>SUM(Extra16[[#This Row],[gennaio]:[dicembre]])</f>
        <v>0</v>
      </c>
      <c r="O59" s="42" t="e">
        <f>AVERAGE(Extra16[[#This Row],[gennaio]:[dicembre]])</f>
        <v>#DIV/0!</v>
      </c>
    </row>
    <row r="60" spans="1:15" x14ac:dyDescent="0.3">
      <c r="A60" s="7" t="s">
        <v>37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59"/>
      <c r="M60" s="14"/>
      <c r="N60" s="14">
        <f>SUM(Extra16[[#This Row],[gennaio]:[dicembre]])</f>
        <v>0</v>
      </c>
      <c r="O60" s="42" t="e">
        <f>AVERAGE(Extra16[[#This Row],[gennaio]:[dicembre]])</f>
        <v>#DIV/0!</v>
      </c>
    </row>
    <row r="61" spans="1:15" x14ac:dyDescent="0.3">
      <c r="A61" s="7" t="s">
        <v>136</v>
      </c>
      <c r="B61" s="17"/>
      <c r="C61" s="17"/>
      <c r="D61" s="14"/>
      <c r="E61" s="14"/>
      <c r="F61" s="14"/>
      <c r="G61" s="14"/>
      <c r="H61" s="14"/>
      <c r="I61" s="14"/>
      <c r="J61" s="14"/>
      <c r="K61" s="49"/>
      <c r="L61" s="17"/>
      <c r="M61" s="17"/>
      <c r="N61" s="14">
        <f>SUM(Extra16[[#This Row],[gennaio]:[dicembre]])</f>
        <v>0</v>
      </c>
      <c r="O61" s="42" t="e">
        <f>AVERAGE(Extra16[[#This Row],[gennaio]:[dicembre]])</f>
        <v>#DIV/0!</v>
      </c>
    </row>
    <row r="62" spans="1:15" x14ac:dyDescent="0.3">
      <c r="A62" s="7" t="s">
        <v>38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49"/>
      <c r="M62" s="14"/>
      <c r="N62" s="14">
        <f>SUM(Extra16[[#This Row],[gennaio]:[dicembre]])</f>
        <v>0</v>
      </c>
      <c r="O62" s="42" t="e">
        <f>AVERAGE(Extra16[[#This Row],[gennaio]:[dicembre]])</f>
        <v>#DIV/0!</v>
      </c>
    </row>
    <row r="63" spans="1:15" x14ac:dyDescent="0.3">
      <c r="A63" s="7" t="s">
        <v>91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49"/>
      <c r="M63" s="14"/>
      <c r="N63" s="14"/>
      <c r="O63" s="42" t="e">
        <f>AVERAGE(Extra16[[#This Row],[gennaio]:[dicembre]])</f>
        <v>#DIV/0!</v>
      </c>
    </row>
    <row r="64" spans="1:15" x14ac:dyDescent="0.3">
      <c r="A64" s="7" t="s">
        <v>31</v>
      </c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7"/>
      <c r="M64" s="17"/>
      <c r="N64" s="14">
        <f>SUM(Extra16[[#This Row],[gennaio]:[dicembre]])</f>
        <v>0</v>
      </c>
      <c r="O64" s="42" t="e">
        <f>AVERAGE(Extra16[[#This Row],[gennaio]:[dicembre]])</f>
        <v>#DIV/0!</v>
      </c>
    </row>
    <row r="65" spans="1:15" ht="15" thickBot="1" x14ac:dyDescent="0.35">
      <c r="A65" s="37" t="s">
        <v>47</v>
      </c>
      <c r="B65" s="38">
        <f t="shared" ref="B65:M65" si="4">SUM(B54:B64)</f>
        <v>0</v>
      </c>
      <c r="C65" s="38">
        <f t="shared" si="4"/>
        <v>0</v>
      </c>
      <c r="D65" s="38">
        <f t="shared" si="4"/>
        <v>0</v>
      </c>
      <c r="E65" s="38">
        <f t="shared" si="4"/>
        <v>0</v>
      </c>
      <c r="F65" s="38">
        <f t="shared" si="4"/>
        <v>0</v>
      </c>
      <c r="G65" s="38">
        <f t="shared" si="4"/>
        <v>0</v>
      </c>
      <c r="H65" s="38">
        <f t="shared" si="4"/>
        <v>0</v>
      </c>
      <c r="I65" s="38">
        <f t="shared" si="4"/>
        <v>0</v>
      </c>
      <c r="J65" s="38">
        <f t="shared" si="4"/>
        <v>0</v>
      </c>
      <c r="K65" s="38">
        <f t="shared" si="4"/>
        <v>0</v>
      </c>
      <c r="L65" s="38">
        <f t="shared" si="4"/>
        <v>0</v>
      </c>
      <c r="M65" s="38">
        <f t="shared" si="4"/>
        <v>0</v>
      </c>
      <c r="N65" s="38">
        <f>SUM(B65:M65)</f>
        <v>0</v>
      </c>
      <c r="O65" s="44">
        <f>AVERAGE(Extra16[[#This Row],[gennaio]:[dicembre]])</f>
        <v>0</v>
      </c>
    </row>
    <row r="66" spans="1:15" s="11" customFormat="1" ht="15" thickTop="1" x14ac:dyDescent="0.3">
      <c r="A66" s="20" t="s">
        <v>51</v>
      </c>
      <c r="B66" s="21">
        <f>Extra16[[#This Row],[TOT]]</f>
        <v>0.3</v>
      </c>
      <c r="C66" s="21">
        <f>Extra16[[#This Row],[TOT]]</f>
        <v>0.3</v>
      </c>
      <c r="D66" s="21">
        <f>Extra16[[#This Row],[TOT]]</f>
        <v>0.3</v>
      </c>
      <c r="E66" s="21">
        <f>Extra16[[#This Row],[TOT]]</f>
        <v>0.3</v>
      </c>
      <c r="F66" s="21">
        <f>Extra16[[#This Row],[TOT]]</f>
        <v>0.3</v>
      </c>
      <c r="G66" s="21">
        <f>Extra16[[#This Row],[TOT]]</f>
        <v>0.3</v>
      </c>
      <c r="H66" s="21">
        <f>Extra16[[#This Row],[TOT]]</f>
        <v>0.3</v>
      </c>
      <c r="I66" s="21">
        <f>Extra16[[#This Row],[TOT]]</f>
        <v>0.3</v>
      </c>
      <c r="J66" s="21">
        <f>Extra16[[#This Row],[TOT]]</f>
        <v>0.3</v>
      </c>
      <c r="K66" s="21">
        <f>Extra16[[#This Row],[TOT]]</f>
        <v>0.3</v>
      </c>
      <c r="L66" s="21">
        <f>Extra16[[#This Row],[TOT]]</f>
        <v>0.3</v>
      </c>
      <c r="M66" s="21">
        <f>Extra16[[#This Row],[TOT]]</f>
        <v>0.3</v>
      </c>
      <c r="N66" s="21">
        <v>0.3</v>
      </c>
      <c r="O66" s="53">
        <f>AVERAGE(Extra16[[#This Row],[gennaio]:[dicembre]])</f>
        <v>0.29999999999999993</v>
      </c>
    </row>
    <row r="67" spans="1:15" s="11" customFormat="1" x14ac:dyDescent="0.3">
      <c r="A67" s="20" t="s">
        <v>57</v>
      </c>
      <c r="B67" s="55">
        <f>B66*B8</f>
        <v>0</v>
      </c>
      <c r="C67" s="55">
        <f>C66*C8</f>
        <v>0</v>
      </c>
      <c r="D67" s="55">
        <f>D66*D8</f>
        <v>0</v>
      </c>
      <c r="E67" s="55">
        <f>E66*E8</f>
        <v>0</v>
      </c>
      <c r="F67" s="55">
        <f>F66*F8</f>
        <v>0</v>
      </c>
      <c r="G67" s="55">
        <f>G66*G8</f>
        <v>0</v>
      </c>
      <c r="H67" s="55">
        <f>H66*H8</f>
        <v>0</v>
      </c>
      <c r="I67" s="55">
        <f>I66*I8</f>
        <v>0</v>
      </c>
      <c r="J67" s="55">
        <f>J66*J8</f>
        <v>0</v>
      </c>
      <c r="K67" s="55">
        <f>K66*K8</f>
        <v>0</v>
      </c>
      <c r="L67" s="55">
        <f>L66*L8</f>
        <v>0</v>
      </c>
      <c r="M67" s="55">
        <f>M66*M8</f>
        <v>0</v>
      </c>
      <c r="N67" s="55">
        <f>N66*N8</f>
        <v>0</v>
      </c>
      <c r="O67" s="56">
        <f>AVERAGE(Extra16[[#This Row],[gennaio]:[dicembre]])</f>
        <v>0</v>
      </c>
    </row>
    <row r="68" spans="1:15" s="11" customFormat="1" ht="15" thickBot="1" x14ac:dyDescent="0.35">
      <c r="A68" s="28" t="s">
        <v>52</v>
      </c>
      <c r="B68" s="29" t="e">
        <f>B65/B8</f>
        <v>#DIV/0!</v>
      </c>
      <c r="C68" s="29" t="e">
        <f>C65/C8</f>
        <v>#DIV/0!</v>
      </c>
      <c r="D68" s="29" t="e">
        <f>D65/D8</f>
        <v>#DIV/0!</v>
      </c>
      <c r="E68" s="29" t="e">
        <f>E65/E8</f>
        <v>#DIV/0!</v>
      </c>
      <c r="F68" s="29" t="e">
        <f>F65/F8</f>
        <v>#DIV/0!</v>
      </c>
      <c r="G68" s="29" t="e">
        <f>G65/G8</f>
        <v>#DIV/0!</v>
      </c>
      <c r="H68" s="29" t="e">
        <f>H65/H8</f>
        <v>#DIV/0!</v>
      </c>
      <c r="I68" s="29" t="e">
        <f>I65/I8</f>
        <v>#DIV/0!</v>
      </c>
      <c r="J68" s="29" t="e">
        <f>J65/J8</f>
        <v>#DIV/0!</v>
      </c>
      <c r="K68" s="29" t="e">
        <f>K65/K8</f>
        <v>#DIV/0!</v>
      </c>
      <c r="L68" s="29" t="e">
        <f>L65/L8</f>
        <v>#DIV/0!</v>
      </c>
      <c r="M68" s="29" t="e">
        <f>M65/M8</f>
        <v>#DIV/0!</v>
      </c>
      <c r="N68" s="29" t="e">
        <f>N65/N8</f>
        <v>#DIV/0!</v>
      </c>
      <c r="O68" s="54" t="e">
        <f>AVERAGE(Extra16[[#This Row],[gennaio]:[dicembre]])</f>
        <v>#DIV/0!</v>
      </c>
    </row>
    <row r="69" spans="1:15" s="74" customFormat="1" ht="18" x14ac:dyDescent="0.35">
      <c r="A69" s="170" t="s">
        <v>62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1"/>
    </row>
    <row r="70" spans="1:15" s="2" customFormat="1" x14ac:dyDescent="0.3">
      <c r="A70" s="3" t="s">
        <v>41</v>
      </c>
      <c r="B70" s="3" t="s">
        <v>0</v>
      </c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71</v>
      </c>
      <c r="O70" s="41" t="s">
        <v>55</v>
      </c>
    </row>
    <row r="71" spans="1:15" x14ac:dyDescent="0.3">
      <c r="A71" s="12" t="s">
        <v>137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>
        <f>SUM(Investimenti17[[#This Row],[gennaio]:[dicembre]])</f>
        <v>0</v>
      </c>
      <c r="O71" s="46" t="e">
        <f>AVERAGE(Investimenti17[[#This Row],[gennaio]:[dicembre]])</f>
        <v>#DIV/0!</v>
      </c>
    </row>
    <row r="72" spans="1:15" x14ac:dyDescent="0.3">
      <c r="A72" s="12" t="s">
        <v>39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>
        <f>SUM(Investimenti17[[#This Row],[gennaio]:[dicembre]])</f>
        <v>0</v>
      </c>
      <c r="O72" s="46" t="e">
        <f>AVERAGE(Investimenti17[[#This Row],[gennaio]:[dicembre]])</f>
        <v>#DIV/0!</v>
      </c>
    </row>
    <row r="73" spans="1:15" x14ac:dyDescent="0.3">
      <c r="A73" s="12" t="s">
        <v>40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>
        <f>SUM(Investimenti17[[#This Row],[gennaio]:[dicembre]])</f>
        <v>0</v>
      </c>
      <c r="O73" s="46" t="e">
        <f>AVERAGE(Investimenti17[[#This Row],[gennaio]:[dicembre]])</f>
        <v>#DIV/0!</v>
      </c>
    </row>
    <row r="74" spans="1:15" x14ac:dyDescent="0.3">
      <c r="A74" s="12" t="s">
        <v>54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>
        <f>SUM(Investimenti17[[#This Row],[gennaio]:[dicembre]])</f>
        <v>0</v>
      </c>
      <c r="O74" s="46" t="e">
        <f>AVERAGE(Investimenti17[[#This Row],[gennaio]:[dicembre]])</f>
        <v>#DIV/0!</v>
      </c>
    </row>
    <row r="75" spans="1:15" s="1" customFormat="1" x14ac:dyDescent="0.3">
      <c r="A75" s="12" t="s">
        <v>82</v>
      </c>
      <c r="B75" s="59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>
        <f>SUM(Investimenti17[[#This Row],[gennaio]:[dicembre]])</f>
        <v>0</v>
      </c>
      <c r="O75" s="47" t="e">
        <f>AVERAGE(Investimenti17[[#This Row],[gennaio]:[dicembre]])</f>
        <v>#DIV/0!</v>
      </c>
    </row>
    <row r="76" spans="1:15" s="1" customFormat="1" x14ac:dyDescent="0.3">
      <c r="A76" s="12" t="s">
        <v>81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49"/>
      <c r="N76" s="17"/>
      <c r="O76" s="47" t="e">
        <f>AVERAGE(Investimenti17[[#This Row],[gennaio]:[dicembre]])</f>
        <v>#DIV/0!</v>
      </c>
    </row>
    <row r="77" spans="1:15" s="1" customFormat="1" ht="15" thickBot="1" x14ac:dyDescent="0.35">
      <c r="A77" s="39" t="s">
        <v>48</v>
      </c>
      <c r="B77" s="40">
        <f>B71+B72+B73+B74+B75</f>
        <v>0</v>
      </c>
      <c r="C77" s="40">
        <f>SUM(C71:C75)</f>
        <v>0</v>
      </c>
      <c r="D77" s="40">
        <f>SUM(D71:D75)</f>
        <v>0</v>
      </c>
      <c r="E77" s="40">
        <f>SUM(E71:E75)</f>
        <v>0</v>
      </c>
      <c r="F77" s="40">
        <f>SUM(F71:F75)</f>
        <v>0</v>
      </c>
      <c r="G77" s="40">
        <f>SUM(G71:G75)</f>
        <v>0</v>
      </c>
      <c r="H77" s="40">
        <f>SUM(H71:H75)</f>
        <v>0</v>
      </c>
      <c r="I77" s="40">
        <f>SUM(I71:I75)</f>
        <v>0</v>
      </c>
      <c r="J77" s="40">
        <f>SUM(J71:J75)</f>
        <v>0</v>
      </c>
      <c r="K77" s="40">
        <f>SUM(K71:K75)</f>
        <v>0</v>
      </c>
      <c r="L77" s="40">
        <f>SUM(L71:L75)</f>
        <v>0</v>
      </c>
      <c r="M77" s="40">
        <f>SUM(M71:M75)</f>
        <v>0</v>
      </c>
      <c r="N77" s="40">
        <f>SUM(B77:M77)</f>
        <v>0</v>
      </c>
      <c r="O77" s="48">
        <f>AVERAGE(Investimenti17[[#This Row],[gennaio]:[dicembre]])</f>
        <v>0</v>
      </c>
    </row>
    <row r="78" spans="1:15" s="11" customFormat="1" ht="15" thickTop="1" x14ac:dyDescent="0.3">
      <c r="A78" s="27" t="s">
        <v>51</v>
      </c>
      <c r="B78" s="22">
        <f>Investimenti17[[#This Row],[TOT]]</f>
        <v>0.2</v>
      </c>
      <c r="C78" s="22">
        <f>Investimenti17[[#This Row],[TOT]]</f>
        <v>0.2</v>
      </c>
      <c r="D78" s="22">
        <f>Investimenti17[[#This Row],[TOT]]</f>
        <v>0.2</v>
      </c>
      <c r="E78" s="22">
        <f>Investimenti17[[#This Row],[TOT]]</f>
        <v>0.2</v>
      </c>
      <c r="F78" s="22">
        <f>Investimenti17[[#This Row],[TOT]]</f>
        <v>0.2</v>
      </c>
      <c r="G78" s="22">
        <f>Investimenti17[[#This Row],[TOT]]</f>
        <v>0.2</v>
      </c>
      <c r="H78" s="22">
        <f>Investimenti17[[#This Row],[TOT]]</f>
        <v>0.2</v>
      </c>
      <c r="I78" s="22">
        <f>Investimenti17[[#This Row],[TOT]]</f>
        <v>0.2</v>
      </c>
      <c r="J78" s="22">
        <f>Investimenti17[[#This Row],[TOT]]</f>
        <v>0.2</v>
      </c>
      <c r="K78" s="22">
        <f>Investimenti17[[#This Row],[TOT]]</f>
        <v>0.2</v>
      </c>
      <c r="L78" s="22">
        <f>Investimenti17[[#This Row],[TOT]]</f>
        <v>0.2</v>
      </c>
      <c r="M78" s="22">
        <f>Investimenti17[[#This Row],[TOT]]</f>
        <v>0.2</v>
      </c>
      <c r="N78" s="22">
        <v>0.2</v>
      </c>
      <c r="O78" s="53">
        <f>AVERAGE(Investimenti17[[#This Row],[gennaio]:[dicembre]])</f>
        <v>0.19999999999999998</v>
      </c>
    </row>
    <row r="79" spans="1:15" s="11" customFormat="1" x14ac:dyDescent="0.3">
      <c r="A79" s="64" t="s">
        <v>57</v>
      </c>
      <c r="B79" s="23">
        <f>B78*B8</f>
        <v>0</v>
      </c>
      <c r="C79" s="23">
        <f>C78*C8</f>
        <v>0</v>
      </c>
      <c r="D79" s="23">
        <f>D78*D8</f>
        <v>0</v>
      </c>
      <c r="E79" s="23">
        <f>E78*E8</f>
        <v>0</v>
      </c>
      <c r="F79" s="23">
        <f>F78*F8</f>
        <v>0</v>
      </c>
      <c r="G79" s="23">
        <f>G78*G8</f>
        <v>0</v>
      </c>
      <c r="H79" s="23">
        <f>H78*H8</f>
        <v>0</v>
      </c>
      <c r="I79" s="23">
        <f>I78*I8</f>
        <v>0</v>
      </c>
      <c r="J79" s="23">
        <f>J78*J8</f>
        <v>0</v>
      </c>
      <c r="K79" s="23">
        <f>K78*K8</f>
        <v>0</v>
      </c>
      <c r="L79" s="23">
        <f>L78*L8</f>
        <v>0</v>
      </c>
      <c r="M79" s="23">
        <f>M78*M8</f>
        <v>0</v>
      </c>
      <c r="N79" s="23">
        <f>N78*N8</f>
        <v>0</v>
      </c>
      <c r="O79" s="45">
        <f>AVERAGE(Investimenti17[[#This Row],[gennaio]:[dicembre]])</f>
        <v>0</v>
      </c>
    </row>
    <row r="80" spans="1:15" s="11" customFormat="1" ht="15" thickBot="1" x14ac:dyDescent="0.35">
      <c r="A80" s="25" t="s">
        <v>52</v>
      </c>
      <c r="B80" s="26" t="e">
        <f>B77/B8</f>
        <v>#DIV/0!</v>
      </c>
      <c r="C80" s="26" t="e">
        <f>C77/C8</f>
        <v>#DIV/0!</v>
      </c>
      <c r="D80" s="26" t="e">
        <f>D77/D8</f>
        <v>#DIV/0!</v>
      </c>
      <c r="E80" s="26" t="e">
        <f>E77/E8</f>
        <v>#DIV/0!</v>
      </c>
      <c r="F80" s="26" t="e">
        <f>F77/F8</f>
        <v>#DIV/0!</v>
      </c>
      <c r="G80" s="26" t="e">
        <f>G77/G8</f>
        <v>#DIV/0!</v>
      </c>
      <c r="H80" s="26" t="e">
        <f>H77/H8</f>
        <v>#DIV/0!</v>
      </c>
      <c r="I80" s="26" t="e">
        <f>I77/I8</f>
        <v>#DIV/0!</v>
      </c>
      <c r="J80" s="26" t="e">
        <f>J77/J8</f>
        <v>#DIV/0!</v>
      </c>
      <c r="K80" s="26" t="e">
        <f>K77/K8</f>
        <v>#DIV/0!</v>
      </c>
      <c r="L80" s="26" t="e">
        <f>L77/L8</f>
        <v>#DIV/0!</v>
      </c>
      <c r="M80" s="26" t="e">
        <f>M77/M8</f>
        <v>#DIV/0!</v>
      </c>
      <c r="N80" s="26" t="e">
        <f>N77/N8</f>
        <v>#DIV/0!</v>
      </c>
      <c r="O80" s="54" t="e">
        <f>AVERAGE(Investimenti17[[#This Row],[gennaio]:[dicembre]])</f>
        <v>#DIV/0!</v>
      </c>
    </row>
    <row r="81" spans="1:15" ht="23.4" x14ac:dyDescent="0.45">
      <c r="A81" s="172" t="s">
        <v>153</v>
      </c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76"/>
    </row>
    <row r="82" spans="1:15" ht="18" x14ac:dyDescent="0.3">
      <c r="A82" s="166" t="s">
        <v>70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75"/>
    </row>
    <row r="83" spans="1:15" x14ac:dyDescent="0.3">
      <c r="A83" s="65" t="s">
        <v>63</v>
      </c>
      <c r="B83" s="66" t="s">
        <v>0</v>
      </c>
      <c r="C83" s="66" t="s">
        <v>1</v>
      </c>
      <c r="D83" s="66" t="s">
        <v>2</v>
      </c>
      <c r="E83" s="66" t="s">
        <v>3</v>
      </c>
      <c r="F83" s="66" t="s">
        <v>4</v>
      </c>
      <c r="G83" s="66" t="s">
        <v>5</v>
      </c>
      <c r="H83" s="66" t="s">
        <v>6</v>
      </c>
      <c r="I83" s="66" t="s">
        <v>7</v>
      </c>
      <c r="J83" s="66" t="s">
        <v>8</v>
      </c>
      <c r="K83" s="66" t="s">
        <v>9</v>
      </c>
      <c r="L83" s="66" t="s">
        <v>10</v>
      </c>
      <c r="M83" s="66" t="s">
        <v>11</v>
      </c>
      <c r="N83" s="66" t="s">
        <v>72</v>
      </c>
      <c r="O83"/>
    </row>
    <row r="84" spans="1:15" x14ac:dyDescent="0.3">
      <c r="A84" s="63" t="s">
        <v>138</v>
      </c>
      <c r="B84" s="84"/>
      <c r="C84" s="88"/>
      <c r="D84" s="88"/>
      <c r="E84" s="88"/>
      <c r="F84" s="78"/>
      <c r="G84" s="78"/>
      <c r="H84" s="78"/>
      <c r="I84" s="78"/>
      <c r="J84" s="78"/>
      <c r="K84" s="78"/>
      <c r="L84" s="78"/>
      <c r="M84" s="84"/>
      <c r="N84" s="78"/>
      <c r="O84"/>
    </row>
    <row r="85" spans="1:15" x14ac:dyDescent="0.3">
      <c r="A85" s="62" t="s">
        <v>139</v>
      </c>
      <c r="B85" s="88"/>
      <c r="C85" s="88"/>
      <c r="D85" s="84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/>
    </row>
    <row r="86" spans="1:15" x14ac:dyDescent="0.3">
      <c r="A86" s="62" t="s">
        <v>140</v>
      </c>
      <c r="B86" s="88"/>
      <c r="C86" s="88"/>
      <c r="D86" s="88"/>
      <c r="E86" s="88"/>
      <c r="F86" s="78"/>
      <c r="G86" s="78"/>
      <c r="H86" s="78"/>
      <c r="I86" s="78"/>
      <c r="J86" s="78"/>
      <c r="K86" s="78"/>
      <c r="L86" s="78"/>
      <c r="M86" s="78"/>
      <c r="N86" s="78"/>
      <c r="O86"/>
    </row>
    <row r="87" spans="1:15" x14ac:dyDescent="0.3">
      <c r="A87" s="13" t="s">
        <v>96</v>
      </c>
      <c r="B87" s="88"/>
      <c r="C87" s="8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/>
    </row>
    <row r="88" spans="1:15" x14ac:dyDescent="0.3">
      <c r="A88" s="13" t="s">
        <v>63</v>
      </c>
      <c r="B88" s="88"/>
      <c r="C88" s="84"/>
      <c r="D88" s="84"/>
      <c r="E88" s="84"/>
      <c r="F88" s="78"/>
      <c r="G88" s="78"/>
      <c r="H88" s="78"/>
      <c r="I88" s="78"/>
      <c r="J88" s="78"/>
      <c r="K88" s="78"/>
      <c r="L88" s="78"/>
      <c r="M88" s="78"/>
      <c r="N88" s="78"/>
      <c r="O88"/>
    </row>
    <row r="89" spans="1:15" s="1" customFormat="1" x14ac:dyDescent="0.3">
      <c r="A89" s="123" t="s">
        <v>87</v>
      </c>
      <c r="B89" s="124">
        <f>SUM(B84:B88)</f>
        <v>0</v>
      </c>
      <c r="C89" s="124">
        <f>SUM(C84:C88)</f>
        <v>0</v>
      </c>
      <c r="D89" s="124">
        <f>SUM(D84:D88)</f>
        <v>0</v>
      </c>
      <c r="E89" s="124">
        <f>SUM(E84:E88)</f>
        <v>0</v>
      </c>
      <c r="F89" s="124">
        <f>SUM(F84:F88)</f>
        <v>0</v>
      </c>
      <c r="G89" s="124">
        <f>SUM(G84:G88)</f>
        <v>0</v>
      </c>
      <c r="H89" s="124">
        <f>SUM(H84:H88)</f>
        <v>0</v>
      </c>
      <c r="I89" s="124">
        <f>SUM(I84:I88)</f>
        <v>0</v>
      </c>
      <c r="J89" s="124">
        <f>SUM(J84:J88)</f>
        <v>0</v>
      </c>
      <c r="K89" s="124">
        <f>SUM(K84:K88)</f>
        <v>0</v>
      </c>
      <c r="L89" s="124">
        <f>SUM(L84:L88)</f>
        <v>0</v>
      </c>
      <c r="M89" s="124">
        <f>SUM(M84:M88)</f>
        <v>0</v>
      </c>
      <c r="N89" s="124">
        <f>AVERAGE(Attivi18[[#This Row],[gennaio]:[dicembre]])</f>
        <v>0</v>
      </c>
    </row>
    <row r="90" spans="1:15" x14ac:dyDescent="0.3">
      <c r="A90" s="6" t="s">
        <v>144</v>
      </c>
      <c r="B90" s="8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/>
    </row>
    <row r="91" spans="1:15" x14ac:dyDescent="0.3">
      <c r="A91" s="6" t="s">
        <v>141</v>
      </c>
      <c r="B91" s="78"/>
      <c r="C91" s="78"/>
      <c r="D91" s="78"/>
      <c r="E91" s="78"/>
      <c r="F91" s="78"/>
      <c r="G91" s="78"/>
      <c r="H91" s="78"/>
      <c r="I91" s="78"/>
      <c r="J91" s="78"/>
      <c r="K91" s="79"/>
      <c r="L91" s="78"/>
      <c r="M91" s="78"/>
      <c r="N91" s="78"/>
      <c r="O91"/>
    </row>
    <row r="92" spans="1:15" x14ac:dyDescent="0.3">
      <c r="A92" s="6" t="s">
        <v>142</v>
      </c>
      <c r="B92" s="78"/>
      <c r="C92" s="78"/>
      <c r="D92" s="78"/>
      <c r="E92" s="78"/>
      <c r="F92" s="78"/>
      <c r="G92" s="78"/>
      <c r="H92" s="78"/>
      <c r="I92" s="78"/>
      <c r="J92" s="78"/>
      <c r="K92" s="79"/>
      <c r="L92" s="78"/>
      <c r="M92" s="78"/>
      <c r="N92" s="78"/>
      <c r="O92"/>
    </row>
    <row r="93" spans="1:15" x14ac:dyDescent="0.3">
      <c r="A93" s="6" t="s">
        <v>143</v>
      </c>
      <c r="B93" s="78"/>
      <c r="C93" s="78"/>
      <c r="D93" s="78"/>
      <c r="E93" s="78"/>
      <c r="F93" s="78"/>
      <c r="G93" s="78"/>
      <c r="H93" s="78"/>
      <c r="I93" s="78"/>
      <c r="J93" s="78"/>
      <c r="K93" s="79"/>
      <c r="L93" s="78"/>
      <c r="M93" s="78"/>
      <c r="N93" s="78"/>
      <c r="O93"/>
    </row>
    <row r="94" spans="1:15" s="65" customFormat="1" x14ac:dyDescent="0.3">
      <c r="A94" s="125" t="s">
        <v>145</v>
      </c>
      <c r="B94" s="126">
        <f>SUM(B90:B93)</f>
        <v>0</v>
      </c>
      <c r="C94" s="126">
        <f>SUM(C90:C93)</f>
        <v>0</v>
      </c>
      <c r="D94" s="126">
        <f>SUM(D90:D93)</f>
        <v>0</v>
      </c>
      <c r="E94" s="126">
        <f>SUM(E90:E93)</f>
        <v>0</v>
      </c>
      <c r="F94" s="126">
        <f>SUM(F90:F93)</f>
        <v>0</v>
      </c>
      <c r="G94" s="126">
        <f>SUM(G90:G93)</f>
        <v>0</v>
      </c>
      <c r="H94" s="126">
        <f>SUM(H90:H93)</f>
        <v>0</v>
      </c>
      <c r="I94" s="126">
        <f>SUM(I90:I93)</f>
        <v>0</v>
      </c>
      <c r="J94" s="126">
        <f>SUM(J90:J93)</f>
        <v>0</v>
      </c>
      <c r="K94" s="126">
        <f>SUM(K90:K93)</f>
        <v>0</v>
      </c>
      <c r="L94" s="126">
        <f>SUM(L90:L93)</f>
        <v>0</v>
      </c>
      <c r="M94" s="126">
        <f>SUM(M90:M93)</f>
        <v>0</v>
      </c>
      <c r="N94" s="126">
        <f>AVERAGE(Attivi18[[#This Row],[gennaio]:[dicembre]])</f>
        <v>0</v>
      </c>
    </row>
    <row r="95" spans="1:15" x14ac:dyDescent="0.3">
      <c r="A95" s="6" t="s">
        <v>146</v>
      </c>
      <c r="B95" s="78"/>
      <c r="C95" s="78"/>
      <c r="D95" s="78"/>
      <c r="E95" s="78"/>
      <c r="F95" s="78"/>
      <c r="G95" s="78"/>
      <c r="H95" s="78"/>
      <c r="I95" s="78"/>
      <c r="J95" s="81"/>
      <c r="K95" s="81"/>
      <c r="L95" s="79"/>
      <c r="M95" s="78"/>
      <c r="N95" s="78"/>
      <c r="O95"/>
    </row>
    <row r="96" spans="1:15" x14ac:dyDescent="0.3">
      <c r="A96" s="6" t="s">
        <v>147</v>
      </c>
      <c r="B96" s="78"/>
      <c r="C96" s="78"/>
      <c r="D96" s="78"/>
      <c r="E96" s="78"/>
      <c r="F96" s="78"/>
      <c r="G96" s="78"/>
      <c r="H96" s="78"/>
      <c r="I96" s="78"/>
      <c r="J96" s="81"/>
      <c r="K96" s="81"/>
      <c r="L96" s="79"/>
      <c r="M96" s="78"/>
      <c r="N96" s="78"/>
      <c r="O96"/>
    </row>
    <row r="97" spans="1:15" x14ac:dyDescent="0.3">
      <c r="A97" s="6" t="s">
        <v>148</v>
      </c>
      <c r="B97" s="78"/>
      <c r="C97" s="78"/>
      <c r="D97" s="78"/>
      <c r="E97" s="78"/>
      <c r="F97" s="78"/>
      <c r="G97" s="78"/>
      <c r="H97" s="78"/>
      <c r="I97" s="78"/>
      <c r="J97" s="81"/>
      <c r="K97" s="81"/>
      <c r="L97" s="79"/>
      <c r="M97" s="78"/>
      <c r="N97" s="78"/>
      <c r="O97"/>
    </row>
    <row r="98" spans="1:15" x14ac:dyDescent="0.3">
      <c r="A98" s="6" t="s">
        <v>83</v>
      </c>
      <c r="B98" s="78"/>
      <c r="C98" s="78"/>
      <c r="D98" s="78"/>
      <c r="E98" s="78"/>
      <c r="F98" s="78"/>
      <c r="G98" s="78"/>
      <c r="H98" s="78"/>
      <c r="I98" s="78"/>
      <c r="J98" s="81"/>
      <c r="K98" s="81"/>
      <c r="L98" s="78"/>
      <c r="M98" s="78"/>
      <c r="N98" s="78"/>
      <c r="O98"/>
    </row>
    <row r="99" spans="1:15" s="1" customFormat="1" x14ac:dyDescent="0.3">
      <c r="A99" s="123" t="s">
        <v>88</v>
      </c>
      <c r="B99" s="124">
        <f>SUM(B95:B98)</f>
        <v>0</v>
      </c>
      <c r="C99" s="124">
        <f t="shared" ref="C99:L99" si="5">SUM(C95:C98)</f>
        <v>0</v>
      </c>
      <c r="D99" s="124">
        <f t="shared" si="5"/>
        <v>0</v>
      </c>
      <c r="E99" s="124">
        <f t="shared" si="5"/>
        <v>0</v>
      </c>
      <c r="F99" s="124">
        <f t="shared" si="5"/>
        <v>0</v>
      </c>
      <c r="G99" s="124">
        <f t="shared" si="5"/>
        <v>0</v>
      </c>
      <c r="H99" s="124">
        <f t="shared" si="5"/>
        <v>0</v>
      </c>
      <c r="I99" s="124">
        <f t="shared" si="5"/>
        <v>0</v>
      </c>
      <c r="J99" s="124">
        <f t="shared" si="5"/>
        <v>0</v>
      </c>
      <c r="K99" s="124">
        <f t="shared" si="5"/>
        <v>0</v>
      </c>
      <c r="L99" s="124">
        <f t="shared" si="5"/>
        <v>0</v>
      </c>
      <c r="M99" s="124">
        <f>SUM(M95:M98)</f>
        <v>0</v>
      </c>
      <c r="N99" s="124">
        <f>AVERAGE(Attivi18[[#This Row],[gennaio]:[dicembre]])</f>
        <v>0</v>
      </c>
    </row>
    <row r="100" spans="1:15" x14ac:dyDescent="0.3">
      <c r="A100" s="65" t="s">
        <v>84</v>
      </c>
      <c r="B100" s="67"/>
      <c r="C100" s="67"/>
      <c r="D100" s="67"/>
      <c r="E100" s="67"/>
      <c r="F100" s="67"/>
      <c r="G100" s="67"/>
      <c r="H100" s="67"/>
      <c r="I100" s="67"/>
      <c r="J100" s="81"/>
      <c r="K100" s="68"/>
      <c r="L100" s="67"/>
      <c r="M100" s="67"/>
      <c r="N100" s="67"/>
      <c r="O100"/>
    </row>
    <row r="101" spans="1:15" x14ac:dyDescent="0.3">
      <c r="A101" s="65" t="s">
        <v>109</v>
      </c>
      <c r="B101" s="67"/>
      <c r="C101" s="67"/>
      <c r="D101" s="146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/>
    </row>
    <row r="102" spans="1:15" x14ac:dyDescent="0.3">
      <c r="A102" s="65" t="s">
        <v>108</v>
      </c>
      <c r="B102" s="67"/>
      <c r="C102" s="67"/>
      <c r="D102" s="146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/>
    </row>
    <row r="103" spans="1:15" x14ac:dyDescent="0.3">
      <c r="A103" s="94" t="s">
        <v>103</v>
      </c>
      <c r="B103" s="127">
        <f>SUM(B100:B102)</f>
        <v>0</v>
      </c>
      <c r="C103" s="127">
        <f>SUM(C100:C102)</f>
        <v>0</v>
      </c>
      <c r="D103" s="127">
        <f>SUM(D100:D102)</f>
        <v>0</v>
      </c>
      <c r="E103" s="127">
        <f>SUM(E100:E102)</f>
        <v>0</v>
      </c>
      <c r="F103" s="127">
        <f>SUM(F100:F102)</f>
        <v>0</v>
      </c>
      <c r="G103" s="127">
        <f>SUM(G100:G102)</f>
        <v>0</v>
      </c>
      <c r="H103" s="127">
        <f>SUM(H100:H102)</f>
        <v>0</v>
      </c>
      <c r="I103" s="127">
        <f>SUM(I100:I102)</f>
        <v>0</v>
      </c>
      <c r="J103" s="127">
        <f>SUM(J100:J102)</f>
        <v>0</v>
      </c>
      <c r="K103" s="127">
        <f>SUM(K100:K102)</f>
        <v>0</v>
      </c>
      <c r="L103" s="127">
        <f>SUM(L100:L102)</f>
        <v>0</v>
      </c>
      <c r="M103" s="127">
        <f>SUM(M100:M102)</f>
        <v>0</v>
      </c>
      <c r="N103" s="127">
        <f>AVERAGE(Attivi18[[#This Row],[gennaio]:[dicembre]])</f>
        <v>0</v>
      </c>
    </row>
    <row r="104" spans="1:15" ht="15" thickBot="1" x14ac:dyDescent="0.35">
      <c r="A104" s="112" t="s">
        <v>101</v>
      </c>
      <c r="B104" s="113">
        <f>B89+B94+B99+B103</f>
        <v>0</v>
      </c>
      <c r="C104" s="113">
        <f>C89+C94+C99+C103</f>
        <v>0</v>
      </c>
      <c r="D104" s="113">
        <f>D89+D94+D99+D103</f>
        <v>0</v>
      </c>
      <c r="E104" s="113">
        <f>E89+E94+E99+E103</f>
        <v>0</v>
      </c>
      <c r="F104" s="113">
        <f>F89+F94+F99+F103</f>
        <v>0</v>
      </c>
      <c r="G104" s="113">
        <f>G89+G94+G99+G103</f>
        <v>0</v>
      </c>
      <c r="H104" s="113">
        <f>H89+H94+H99+H103</f>
        <v>0</v>
      </c>
      <c r="I104" s="113">
        <f>I89+I94+I99+I103</f>
        <v>0</v>
      </c>
      <c r="J104" s="113">
        <f>J89+J94+J99+J103</f>
        <v>0</v>
      </c>
      <c r="K104" s="113">
        <f>K89+K94+K99+K103</f>
        <v>0</v>
      </c>
      <c r="L104" s="113">
        <f>L89+L94+L99+L103</f>
        <v>0</v>
      </c>
      <c r="M104" s="113">
        <f>M89+M94+M99+M103</f>
        <v>0</v>
      </c>
      <c r="N104" s="114">
        <f>AVERAGE(Attivi18[[#This Row],[gennaio]:[dicembre]])</f>
        <v>0</v>
      </c>
      <c r="O104"/>
    </row>
    <row r="105" spans="1:15" ht="15" thickTop="1" x14ac:dyDescent="0.3">
      <c r="A105" s="65" t="s">
        <v>73</v>
      </c>
      <c r="B105" s="103"/>
      <c r="C105" s="103"/>
      <c r="D105" s="103"/>
      <c r="E105" s="103">
        <v>0</v>
      </c>
      <c r="F105" s="103"/>
      <c r="G105" s="103"/>
      <c r="H105" s="103"/>
      <c r="I105" s="103"/>
      <c r="J105" s="103"/>
      <c r="K105" s="103"/>
      <c r="L105" s="103"/>
      <c r="M105" s="103"/>
      <c r="N105" s="69"/>
      <c r="O105"/>
    </row>
    <row r="106" spans="1:15" x14ac:dyDescent="0.3">
      <c r="A106" s="65" t="s">
        <v>74</v>
      </c>
      <c r="B106" s="103"/>
      <c r="C106" s="103"/>
      <c r="D106" s="103"/>
      <c r="E106" s="103">
        <v>0</v>
      </c>
      <c r="F106" s="103"/>
      <c r="G106" s="103"/>
      <c r="H106" s="103"/>
      <c r="I106" s="103"/>
      <c r="J106" s="103"/>
      <c r="K106" s="103"/>
      <c r="L106" s="103"/>
      <c r="M106" s="103"/>
      <c r="N106" s="69"/>
      <c r="O106"/>
    </row>
    <row r="107" spans="1:15" x14ac:dyDescent="0.3">
      <c r="A107" s="107" t="s">
        <v>75</v>
      </c>
      <c r="B107" s="103"/>
      <c r="C107" s="103"/>
      <c r="D107" s="103"/>
      <c r="E107" s="108">
        <v>0</v>
      </c>
      <c r="F107" s="103"/>
      <c r="G107" s="103"/>
      <c r="H107" s="103"/>
      <c r="I107" s="103"/>
      <c r="J107" s="103"/>
      <c r="K107" s="103"/>
      <c r="L107" s="103"/>
      <c r="M107" s="103"/>
      <c r="N107" s="69"/>
      <c r="O107"/>
    </row>
    <row r="108" spans="1:15" x14ac:dyDescent="0.3">
      <c r="A108" s="98" t="s">
        <v>64</v>
      </c>
      <c r="B108" s="68">
        <f>SUM(B105:B107)</f>
        <v>0</v>
      </c>
      <c r="C108" s="68">
        <f t="shared" ref="C108:M108" si="6">SUM(C105:C107)</f>
        <v>0</v>
      </c>
      <c r="D108" s="68">
        <f t="shared" si="6"/>
        <v>0</v>
      </c>
      <c r="E108" s="68">
        <f t="shared" si="6"/>
        <v>0</v>
      </c>
      <c r="F108" s="68">
        <f t="shared" si="6"/>
        <v>0</v>
      </c>
      <c r="G108" s="68">
        <f t="shared" si="6"/>
        <v>0</v>
      </c>
      <c r="H108" s="68">
        <f t="shared" si="6"/>
        <v>0</v>
      </c>
      <c r="I108" s="68">
        <f t="shared" si="6"/>
        <v>0</v>
      </c>
      <c r="J108" s="68">
        <f t="shared" si="6"/>
        <v>0</v>
      </c>
      <c r="K108" s="68">
        <f t="shared" si="6"/>
        <v>0</v>
      </c>
      <c r="L108" s="68">
        <f t="shared" si="6"/>
        <v>0</v>
      </c>
      <c r="M108" s="68">
        <f t="shared" si="6"/>
        <v>0</v>
      </c>
      <c r="N108" s="69">
        <f>SUM(Attivi18[[#This Row],[gennaio]:[dicembre]])</f>
        <v>0</v>
      </c>
      <c r="O108"/>
    </row>
    <row r="109" spans="1:15" x14ac:dyDescent="0.3">
      <c r="A109" s="11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7"/>
      <c r="O109"/>
    </row>
    <row r="110" spans="1:15" s="100" customFormat="1" x14ac:dyDescent="0.3">
      <c r="A110" s="9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9"/>
    </row>
    <row r="111" spans="1:15" x14ac:dyDescent="0.3">
      <c r="A111" s="94" t="s">
        <v>65</v>
      </c>
      <c r="B111" s="128">
        <f>SUM(B109:B110)</f>
        <v>0</v>
      </c>
      <c r="C111" s="128">
        <f t="shared" ref="C111:M111" si="7">SUM(C109:C110)</f>
        <v>0</v>
      </c>
      <c r="D111" s="128">
        <f t="shared" si="7"/>
        <v>0</v>
      </c>
      <c r="E111" s="128">
        <f t="shared" si="7"/>
        <v>0</v>
      </c>
      <c r="F111" s="128">
        <f t="shared" si="7"/>
        <v>0</v>
      </c>
      <c r="G111" s="128">
        <f t="shared" si="7"/>
        <v>0</v>
      </c>
      <c r="H111" s="128">
        <f t="shared" si="7"/>
        <v>0</v>
      </c>
      <c r="I111" s="128">
        <f t="shared" si="7"/>
        <v>0</v>
      </c>
      <c r="J111" s="128">
        <f t="shared" si="7"/>
        <v>0</v>
      </c>
      <c r="K111" s="128">
        <f t="shared" si="7"/>
        <v>0</v>
      </c>
      <c r="L111" s="128">
        <f t="shared" si="7"/>
        <v>0</v>
      </c>
      <c r="M111" s="128">
        <f t="shared" si="7"/>
        <v>0</v>
      </c>
      <c r="N111" s="95">
        <f>AVERAGE(Attivi18[[#This Row],[gennaio]:[dicembre]])</f>
        <v>0</v>
      </c>
      <c r="O111"/>
    </row>
    <row r="112" spans="1:15" x14ac:dyDescent="0.3">
      <c r="A112" s="9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9"/>
      <c r="O112"/>
    </row>
    <row r="113" spans="1:15" x14ac:dyDescent="0.3">
      <c r="A113" s="98"/>
      <c r="B113" s="68"/>
      <c r="C113" s="68"/>
      <c r="D113" s="68"/>
      <c r="E113" s="69"/>
      <c r="F113" s="68"/>
      <c r="G113" s="68"/>
      <c r="H113" s="68"/>
      <c r="I113" s="68"/>
      <c r="J113" s="68"/>
      <c r="K113" s="68"/>
      <c r="L113" s="68"/>
      <c r="M113" s="68"/>
      <c r="N113" s="69"/>
      <c r="O113"/>
    </row>
    <row r="114" spans="1:15" x14ac:dyDescent="0.3">
      <c r="A114" s="94" t="s">
        <v>66</v>
      </c>
      <c r="B114" s="128">
        <f>SUM(B112:B113)</f>
        <v>0</v>
      </c>
      <c r="C114" s="128">
        <f t="shared" ref="C114:M114" si="8">SUM(C112:C113)</f>
        <v>0</v>
      </c>
      <c r="D114" s="128">
        <f t="shared" si="8"/>
        <v>0</v>
      </c>
      <c r="E114" s="128">
        <f t="shared" si="8"/>
        <v>0</v>
      </c>
      <c r="F114" s="128">
        <f t="shared" si="8"/>
        <v>0</v>
      </c>
      <c r="G114" s="128">
        <f t="shared" si="8"/>
        <v>0</v>
      </c>
      <c r="H114" s="128">
        <f t="shared" si="8"/>
        <v>0</v>
      </c>
      <c r="I114" s="128">
        <f t="shared" si="8"/>
        <v>0</v>
      </c>
      <c r="J114" s="128">
        <f t="shared" si="8"/>
        <v>0</v>
      </c>
      <c r="K114" s="128">
        <f t="shared" si="8"/>
        <v>0</v>
      </c>
      <c r="L114" s="128">
        <f t="shared" si="8"/>
        <v>0</v>
      </c>
      <c r="M114" s="128">
        <f t="shared" si="8"/>
        <v>0</v>
      </c>
      <c r="N114" s="95">
        <f>AVERAGE(Attivi18[[#This Row],[gennaio]:[dicembre]])</f>
        <v>0</v>
      </c>
      <c r="O114"/>
    </row>
    <row r="115" spans="1:15" x14ac:dyDescent="0.3">
      <c r="A115" s="98"/>
      <c r="B115" s="68">
        <v>0</v>
      </c>
      <c r="C115" s="68">
        <v>0</v>
      </c>
      <c r="D115" s="68">
        <v>0</v>
      </c>
      <c r="E115" s="68">
        <v>0</v>
      </c>
      <c r="F115" s="68"/>
      <c r="G115" s="68"/>
      <c r="H115" s="68"/>
      <c r="I115" s="68"/>
      <c r="J115" s="68"/>
      <c r="K115" s="68"/>
      <c r="L115" s="68"/>
      <c r="M115" s="68"/>
      <c r="N115" s="69"/>
      <c r="O115"/>
    </row>
    <row r="116" spans="1:15" x14ac:dyDescent="0.3">
      <c r="A116" s="9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9"/>
      <c r="O116"/>
    </row>
    <row r="117" spans="1:15" x14ac:dyDescent="0.3">
      <c r="A117" s="94" t="s">
        <v>67</v>
      </c>
      <c r="B117" s="128">
        <f>SUM(B115:B116)</f>
        <v>0</v>
      </c>
      <c r="C117" s="128">
        <f t="shared" ref="C117:M117" si="9">SUM(C115:C116)</f>
        <v>0</v>
      </c>
      <c r="D117" s="128">
        <f t="shared" si="9"/>
        <v>0</v>
      </c>
      <c r="E117" s="128">
        <f t="shared" si="9"/>
        <v>0</v>
      </c>
      <c r="F117" s="128">
        <f t="shared" si="9"/>
        <v>0</v>
      </c>
      <c r="G117" s="128">
        <f t="shared" si="9"/>
        <v>0</v>
      </c>
      <c r="H117" s="128">
        <f t="shared" si="9"/>
        <v>0</v>
      </c>
      <c r="I117" s="128">
        <f t="shared" si="9"/>
        <v>0</v>
      </c>
      <c r="J117" s="128">
        <f t="shared" si="9"/>
        <v>0</v>
      </c>
      <c r="K117" s="128">
        <f t="shared" si="9"/>
        <v>0</v>
      </c>
      <c r="L117" s="128">
        <f t="shared" si="9"/>
        <v>0</v>
      </c>
      <c r="M117" s="128">
        <f t="shared" si="9"/>
        <v>0</v>
      </c>
      <c r="N117" s="95">
        <f>AVERAGE(Attivi18[[#This Row],[gennaio]:[dicembre]])</f>
        <v>0</v>
      </c>
      <c r="O117"/>
    </row>
    <row r="118" spans="1:15" x14ac:dyDescent="0.3">
      <c r="A118" s="107" t="s">
        <v>149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69"/>
      <c r="O118"/>
    </row>
    <row r="119" spans="1:15" x14ac:dyDescent="0.3">
      <c r="A119" s="10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9"/>
      <c r="O119"/>
    </row>
    <row r="120" spans="1:15" x14ac:dyDescent="0.3">
      <c r="A120" s="94" t="s">
        <v>68</v>
      </c>
      <c r="B120" s="128">
        <f>SUM(B118:B119)</f>
        <v>0</v>
      </c>
      <c r="C120" s="128">
        <f t="shared" ref="C120:M120" si="10">SUM(C118:C119)</f>
        <v>0</v>
      </c>
      <c r="D120" s="128">
        <f t="shared" si="10"/>
        <v>0</v>
      </c>
      <c r="E120" s="128">
        <f>SUM(E118:E119)</f>
        <v>0</v>
      </c>
      <c r="F120" s="128">
        <f t="shared" si="10"/>
        <v>0</v>
      </c>
      <c r="G120" s="128">
        <f t="shared" si="10"/>
        <v>0</v>
      </c>
      <c r="H120" s="128">
        <f t="shared" si="10"/>
        <v>0</v>
      </c>
      <c r="I120" s="128">
        <f t="shared" si="10"/>
        <v>0</v>
      </c>
      <c r="J120" s="128">
        <f t="shared" si="10"/>
        <v>0</v>
      </c>
      <c r="K120" s="128">
        <f t="shared" si="10"/>
        <v>0</v>
      </c>
      <c r="L120" s="128">
        <f t="shared" si="10"/>
        <v>0</v>
      </c>
      <c r="M120" s="128">
        <f t="shared" si="10"/>
        <v>0</v>
      </c>
      <c r="N120" s="95">
        <f>AVERAGE(Attivi18[[#This Row],[gennaio]:[dicembre]])</f>
        <v>0</v>
      </c>
      <c r="O120"/>
    </row>
    <row r="121" spans="1:15" x14ac:dyDescent="0.3">
      <c r="A121" s="107" t="s">
        <v>69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69"/>
      <c r="O121"/>
    </row>
    <row r="122" spans="1:15" x14ac:dyDescent="0.3">
      <c r="A122" s="107" t="s">
        <v>150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69"/>
      <c r="O122"/>
    </row>
    <row r="123" spans="1:15" x14ac:dyDescent="0.3">
      <c r="A123" s="107" t="s">
        <v>151</v>
      </c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69"/>
      <c r="O123"/>
    </row>
    <row r="124" spans="1:15" x14ac:dyDescent="0.3">
      <c r="A124" s="107" t="s">
        <v>31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69"/>
      <c r="O124"/>
    </row>
    <row r="125" spans="1:15" x14ac:dyDescent="0.3">
      <c r="A125" s="94" t="s">
        <v>90</v>
      </c>
      <c r="B125" s="128">
        <f>SUM(B121:B124)</f>
        <v>0</v>
      </c>
      <c r="C125" s="128">
        <f t="shared" ref="C125:M125" si="11">SUM(C121:C124)</f>
        <v>0</v>
      </c>
      <c r="D125" s="128">
        <f t="shared" si="11"/>
        <v>0</v>
      </c>
      <c r="E125" s="128">
        <f t="shared" si="11"/>
        <v>0</v>
      </c>
      <c r="F125" s="128">
        <f t="shared" si="11"/>
        <v>0</v>
      </c>
      <c r="G125" s="128">
        <f t="shared" si="11"/>
        <v>0</v>
      </c>
      <c r="H125" s="128">
        <f t="shared" si="11"/>
        <v>0</v>
      </c>
      <c r="I125" s="128">
        <f t="shared" si="11"/>
        <v>0</v>
      </c>
      <c r="J125" s="128">
        <f t="shared" si="11"/>
        <v>0</v>
      </c>
      <c r="K125" s="128">
        <f t="shared" si="11"/>
        <v>0</v>
      </c>
      <c r="L125" s="128">
        <f t="shared" si="11"/>
        <v>0</v>
      </c>
      <c r="M125" s="128">
        <f t="shared" si="11"/>
        <v>0</v>
      </c>
      <c r="N125" s="95">
        <f>AVERAGE(Attivi18[[#This Row],[gennaio]:[dicembre]])</f>
        <v>0</v>
      </c>
      <c r="O125"/>
    </row>
    <row r="126" spans="1:15" x14ac:dyDescent="0.3">
      <c r="A126" s="107" t="s">
        <v>152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69"/>
      <c r="O126"/>
    </row>
    <row r="127" spans="1:15" s="100" customFormat="1" x14ac:dyDescent="0.3">
      <c r="A127" s="107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69"/>
    </row>
    <row r="128" spans="1:15" ht="14.4" customHeight="1" thickBot="1" x14ac:dyDescent="0.35">
      <c r="A128" s="118" t="s">
        <v>40</v>
      </c>
      <c r="B128" s="119">
        <f>SUM(B126:B127)</f>
        <v>0</v>
      </c>
      <c r="C128" s="119">
        <f t="shared" ref="C128:M128" si="12">SUM(C126:C127)</f>
        <v>0</v>
      </c>
      <c r="D128" s="119">
        <f t="shared" si="12"/>
        <v>0</v>
      </c>
      <c r="E128" s="119">
        <f t="shared" si="12"/>
        <v>0</v>
      </c>
      <c r="F128" s="119">
        <f t="shared" si="12"/>
        <v>0</v>
      </c>
      <c r="G128" s="119">
        <f t="shared" si="12"/>
        <v>0</v>
      </c>
      <c r="H128" s="119">
        <f t="shared" si="12"/>
        <v>0</v>
      </c>
      <c r="I128" s="119">
        <f t="shared" si="12"/>
        <v>0</v>
      </c>
      <c r="J128" s="119">
        <f t="shared" si="12"/>
        <v>0</v>
      </c>
      <c r="K128" s="119">
        <f t="shared" si="12"/>
        <v>0</v>
      </c>
      <c r="L128" s="119">
        <f t="shared" si="12"/>
        <v>0</v>
      </c>
      <c r="M128" s="119">
        <f t="shared" si="12"/>
        <v>0</v>
      </c>
      <c r="N128" s="120">
        <f>AVERAGE(Attivi18[[#This Row],[gennaio]:[dicembre]])</f>
        <v>0</v>
      </c>
      <c r="O128" s="77"/>
    </row>
    <row r="129" spans="1:15" ht="15" thickBot="1" x14ac:dyDescent="0.35">
      <c r="A129" s="112" t="s">
        <v>102</v>
      </c>
      <c r="B129" s="122">
        <f>B108+B111+B114+B117+B120+B125+B128</f>
        <v>0</v>
      </c>
      <c r="C129" s="122">
        <f t="shared" ref="C129:M129" si="13">C108+C111+C114+C117+C120+C125+C128</f>
        <v>0</v>
      </c>
      <c r="D129" s="122">
        <f t="shared" si="13"/>
        <v>0</v>
      </c>
      <c r="E129" s="122">
        <f t="shared" si="13"/>
        <v>0</v>
      </c>
      <c r="F129" s="122">
        <f t="shared" si="13"/>
        <v>0</v>
      </c>
      <c r="G129" s="122">
        <f t="shared" si="13"/>
        <v>0</v>
      </c>
      <c r="H129" s="122">
        <f t="shared" si="13"/>
        <v>0</v>
      </c>
      <c r="I129" s="122">
        <f t="shared" si="13"/>
        <v>0</v>
      </c>
      <c r="J129" s="122">
        <f t="shared" si="13"/>
        <v>0</v>
      </c>
      <c r="K129" s="122">
        <f t="shared" si="13"/>
        <v>0</v>
      </c>
      <c r="L129" s="122">
        <f t="shared" si="13"/>
        <v>0</v>
      </c>
      <c r="M129" s="122">
        <f t="shared" si="13"/>
        <v>0</v>
      </c>
      <c r="N129" s="114">
        <f>AVERAGE(Attivi18[[#This Row],[gennaio]:[dicembre]])</f>
        <v>0</v>
      </c>
      <c r="O129" s="83"/>
    </row>
    <row r="130" spans="1:15" ht="15.6" thickTop="1" thickBot="1" x14ac:dyDescent="0.35">
      <c r="A130" s="121" t="s">
        <v>104</v>
      </c>
      <c r="B130" s="119">
        <f>SUM(B104+B129)</f>
        <v>0</v>
      </c>
      <c r="C130" s="119">
        <f t="shared" ref="C130:M130" si="14">SUM(C104+C129)</f>
        <v>0</v>
      </c>
      <c r="D130" s="119">
        <f t="shared" si="14"/>
        <v>0</v>
      </c>
      <c r="E130" s="119">
        <f t="shared" si="14"/>
        <v>0</v>
      </c>
      <c r="F130" s="119">
        <f t="shared" si="14"/>
        <v>0</v>
      </c>
      <c r="G130" s="119">
        <f t="shared" si="14"/>
        <v>0</v>
      </c>
      <c r="H130" s="119">
        <f t="shared" si="14"/>
        <v>0</v>
      </c>
      <c r="I130" s="119">
        <f t="shared" si="14"/>
        <v>0</v>
      </c>
      <c r="J130" s="119">
        <f t="shared" si="14"/>
        <v>0</v>
      </c>
      <c r="K130" s="119">
        <f t="shared" si="14"/>
        <v>0</v>
      </c>
      <c r="L130" s="119">
        <f t="shared" si="14"/>
        <v>0</v>
      </c>
      <c r="M130" s="119">
        <f t="shared" si="14"/>
        <v>0</v>
      </c>
      <c r="N130" s="120">
        <f>AVERAGE(Attivi18[[#This Row],[gennaio]:[dicembre]])</f>
        <v>0</v>
      </c>
      <c r="O130" s="83"/>
    </row>
    <row r="131" spans="1:15" ht="21" x14ac:dyDescent="0.3">
      <c r="A131" s="167" t="s">
        <v>76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83"/>
    </row>
    <row r="132" spans="1:15" x14ac:dyDescent="0.3">
      <c r="A132" s="71" t="s">
        <v>79</v>
      </c>
      <c r="B132" s="72" t="s">
        <v>0</v>
      </c>
      <c r="C132" s="72" t="s">
        <v>1</v>
      </c>
      <c r="D132" s="72" t="s">
        <v>2</v>
      </c>
      <c r="E132" s="72" t="s">
        <v>3</v>
      </c>
      <c r="F132" s="72" t="s">
        <v>4</v>
      </c>
      <c r="G132" s="72" t="s">
        <v>5</v>
      </c>
      <c r="H132" s="72" t="s">
        <v>6</v>
      </c>
      <c r="I132" s="72" t="s">
        <v>7</v>
      </c>
      <c r="J132" s="72" t="s">
        <v>8</v>
      </c>
      <c r="K132" s="72" t="s">
        <v>9</v>
      </c>
      <c r="L132" s="72" t="s">
        <v>10</v>
      </c>
      <c r="M132" s="72" t="s">
        <v>11</v>
      </c>
      <c r="N132" s="72" t="s">
        <v>55</v>
      </c>
      <c r="O132" s="85"/>
    </row>
    <row r="133" spans="1:15" x14ac:dyDescent="0.3">
      <c r="A133" s="111" t="s">
        <v>100</v>
      </c>
      <c r="B133" s="108">
        <v>0</v>
      </c>
      <c r="C133" s="108">
        <f>Passivi19[[#This Row],[gennaio]]-C12</f>
        <v>0</v>
      </c>
      <c r="D133" s="108">
        <f>Passivi19[[#This Row],[febbraio]]-D12</f>
        <v>0</v>
      </c>
      <c r="E133" s="108">
        <f>Passivi19[[#This Row],[marzo]]-E12</f>
        <v>0</v>
      </c>
      <c r="F133" s="108">
        <f>Passivi19[[#This Row],[aprile]]-F12</f>
        <v>0</v>
      </c>
      <c r="G133" s="108">
        <f>Passivi19[[#This Row],[maggio]]-G12</f>
        <v>0</v>
      </c>
      <c r="H133" s="108">
        <f>Passivi19[[#This Row],[giugno]]-H12</f>
        <v>0</v>
      </c>
      <c r="I133" s="108">
        <f>Passivi19[[#This Row],[luglio]]-I12</f>
        <v>0</v>
      </c>
      <c r="J133" s="108">
        <f>Passivi19[[#This Row],[agosto]]-J12</f>
        <v>0</v>
      </c>
      <c r="K133" s="108">
        <f>Passivi19[[#This Row],[settembre]]-K12</f>
        <v>0</v>
      </c>
      <c r="L133" s="108">
        <f>Passivi19[[#This Row],[ottobre]]-L12</f>
        <v>0</v>
      </c>
      <c r="M133" s="108">
        <f>Passivi19[[#This Row],[novembre]]-M12</f>
        <v>0</v>
      </c>
      <c r="N133" s="83"/>
      <c r="O133" s="85"/>
    </row>
    <row r="134" spans="1:15" x14ac:dyDescent="0.3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85"/>
    </row>
    <row r="135" spans="1:15" x14ac:dyDescent="0.3">
      <c r="A135" s="94" t="s">
        <v>77</v>
      </c>
      <c r="B135" s="95">
        <f>SUM(B133:B134)</f>
        <v>0</v>
      </c>
      <c r="C135" s="95">
        <f t="shared" ref="C135:M135" si="15">SUM(C133:C134)</f>
        <v>0</v>
      </c>
      <c r="D135" s="95">
        <f t="shared" si="15"/>
        <v>0</v>
      </c>
      <c r="E135" s="95">
        <f t="shared" si="15"/>
        <v>0</v>
      </c>
      <c r="F135" s="95">
        <f t="shared" si="15"/>
        <v>0</v>
      </c>
      <c r="G135" s="95">
        <f t="shared" si="15"/>
        <v>0</v>
      </c>
      <c r="H135" s="95">
        <f t="shared" si="15"/>
        <v>0</v>
      </c>
      <c r="I135" s="95">
        <f t="shared" si="15"/>
        <v>0</v>
      </c>
      <c r="J135" s="95">
        <f t="shared" si="15"/>
        <v>0</v>
      </c>
      <c r="K135" s="95">
        <f t="shared" si="15"/>
        <v>0</v>
      </c>
      <c r="L135" s="95">
        <f t="shared" si="15"/>
        <v>0</v>
      </c>
      <c r="M135" s="95">
        <f t="shared" si="15"/>
        <v>0</v>
      </c>
      <c r="N135" s="95">
        <f>AVERAGE(Passivi19[[#This Row],[gennaio]:[dicembre]])</f>
        <v>0</v>
      </c>
      <c r="O135" s="86"/>
    </row>
    <row r="136" spans="1:15" x14ac:dyDescent="0.3">
      <c r="A136" s="98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86"/>
    </row>
    <row r="137" spans="1:15" x14ac:dyDescent="0.3">
      <c r="A137" s="65" t="s">
        <v>89</v>
      </c>
      <c r="B137" s="70"/>
      <c r="C137" s="70">
        <v>0</v>
      </c>
      <c r="D137" s="70">
        <v>0</v>
      </c>
      <c r="E137" s="70">
        <v>0</v>
      </c>
      <c r="F137" s="80"/>
      <c r="G137" s="80"/>
      <c r="H137" s="80"/>
      <c r="I137" s="80"/>
      <c r="J137" s="80"/>
      <c r="K137" s="80"/>
      <c r="L137" s="80"/>
      <c r="M137" s="80"/>
      <c r="N137" s="61"/>
      <c r="O137" s="86"/>
    </row>
    <row r="138" spans="1:15" x14ac:dyDescent="0.3">
      <c r="A138" s="94" t="s">
        <v>78</v>
      </c>
      <c r="B138" s="129">
        <f>SUM(B136:B137)</f>
        <v>0</v>
      </c>
      <c r="C138" s="129">
        <f t="shared" ref="C138:M138" si="16">SUM(C136:C137)</f>
        <v>0</v>
      </c>
      <c r="D138" s="129">
        <f t="shared" si="16"/>
        <v>0</v>
      </c>
      <c r="E138" s="129">
        <f t="shared" si="16"/>
        <v>0</v>
      </c>
      <c r="F138" s="129">
        <f t="shared" si="16"/>
        <v>0</v>
      </c>
      <c r="G138" s="129">
        <f t="shared" si="16"/>
        <v>0</v>
      </c>
      <c r="H138" s="129">
        <f t="shared" si="16"/>
        <v>0</v>
      </c>
      <c r="I138" s="129">
        <f t="shared" si="16"/>
        <v>0</v>
      </c>
      <c r="J138" s="129">
        <f t="shared" si="16"/>
        <v>0</v>
      </c>
      <c r="K138" s="129">
        <f t="shared" si="16"/>
        <v>0</v>
      </c>
      <c r="L138" s="129">
        <f t="shared" si="16"/>
        <v>0</v>
      </c>
      <c r="M138" s="129">
        <f t="shared" si="16"/>
        <v>0</v>
      </c>
      <c r="N138" s="129">
        <f>AVERAGE(Passivi19[[#This Row],[gennaio]:[dicembre]])</f>
        <v>0</v>
      </c>
      <c r="O138" s="86"/>
    </row>
    <row r="139" spans="1:15" s="102" customFormat="1" x14ac:dyDescent="0.3">
      <c r="A139" s="107" t="s">
        <v>127</v>
      </c>
      <c r="B139" s="104"/>
      <c r="C139" s="69"/>
      <c r="D139" s="69"/>
      <c r="E139" s="108"/>
      <c r="F139" s="105"/>
      <c r="G139" s="105"/>
      <c r="H139" s="105"/>
      <c r="I139" s="105"/>
      <c r="J139" s="105"/>
      <c r="K139" s="105"/>
      <c r="L139" s="106"/>
      <c r="M139" s="106"/>
      <c r="N139" s="69"/>
      <c r="O139" s="101"/>
    </row>
    <row r="140" spans="1:15" s="100" customFormat="1" x14ac:dyDescent="0.3">
      <c r="A140" s="65" t="s">
        <v>128</v>
      </c>
      <c r="B140" s="87"/>
      <c r="C140" s="87"/>
      <c r="D140" s="87"/>
      <c r="E140" s="87"/>
      <c r="F140" s="87"/>
      <c r="G140" s="87"/>
      <c r="H140" s="87"/>
      <c r="I140" s="87"/>
      <c r="J140" s="87"/>
      <c r="K140" s="80"/>
      <c r="L140" s="82"/>
      <c r="M140" s="82"/>
      <c r="N140" s="61"/>
      <c r="O140" s="99"/>
    </row>
    <row r="141" spans="1:15" s="110" customFormat="1" x14ac:dyDescent="0.3">
      <c r="A141" s="65" t="s">
        <v>97</v>
      </c>
      <c r="B141" s="87"/>
      <c r="C141" s="87"/>
      <c r="D141" s="87"/>
      <c r="E141" s="87"/>
      <c r="F141" s="87"/>
      <c r="G141" s="80"/>
      <c r="H141" s="80"/>
      <c r="I141" s="80"/>
      <c r="J141" s="80"/>
      <c r="K141" s="80"/>
      <c r="L141" s="82"/>
      <c r="M141" s="82"/>
      <c r="N141" s="61"/>
      <c r="O141" s="109"/>
    </row>
    <row r="142" spans="1:15" x14ac:dyDescent="0.3">
      <c r="A142" s="94" t="s">
        <v>85</v>
      </c>
      <c r="B142" s="97">
        <f>SUM(B139:B141)</f>
        <v>0</v>
      </c>
      <c r="C142" s="97">
        <f t="shared" ref="C142:M142" si="17">SUM(C139:C141)</f>
        <v>0</v>
      </c>
      <c r="D142" s="97">
        <f t="shared" si="17"/>
        <v>0</v>
      </c>
      <c r="E142" s="97">
        <f t="shared" si="17"/>
        <v>0</v>
      </c>
      <c r="F142" s="97">
        <f t="shared" si="17"/>
        <v>0</v>
      </c>
      <c r="G142" s="97">
        <f t="shared" si="17"/>
        <v>0</v>
      </c>
      <c r="H142" s="97">
        <f t="shared" si="17"/>
        <v>0</v>
      </c>
      <c r="I142" s="97">
        <f t="shared" si="17"/>
        <v>0</v>
      </c>
      <c r="J142" s="97">
        <f t="shared" si="17"/>
        <v>0</v>
      </c>
      <c r="K142" s="97">
        <f t="shared" si="17"/>
        <v>0</v>
      </c>
      <c r="L142" s="97">
        <f t="shared" si="17"/>
        <v>0</v>
      </c>
      <c r="M142" s="97">
        <f t="shared" si="17"/>
        <v>0</v>
      </c>
      <c r="N142" s="95">
        <f>AVERAGE(Passivi19[[#This Row],[gennaio]:[dicembre]])</f>
        <v>0</v>
      </c>
      <c r="O142" s="85"/>
    </row>
    <row r="143" spans="1:15" x14ac:dyDescent="0.3">
      <c r="A143" s="9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69"/>
      <c r="O143" s="85"/>
    </row>
    <row r="144" spans="1:15" s="1" customFormat="1" x14ac:dyDescent="0.3">
      <c r="A144" s="107" t="s">
        <v>98</v>
      </c>
      <c r="B144" s="14">
        <v>0</v>
      </c>
      <c r="C144" s="14">
        <v>0</v>
      </c>
      <c r="D144" s="14">
        <v>0</v>
      </c>
      <c r="E144" s="14">
        <v>0</v>
      </c>
      <c r="F144" s="14"/>
      <c r="G144" s="14"/>
      <c r="H144" s="14"/>
      <c r="I144" s="14"/>
      <c r="J144" s="14"/>
      <c r="K144" s="14"/>
      <c r="L144" s="14"/>
      <c r="M144" s="14"/>
      <c r="N144" s="108"/>
      <c r="O144" s="85"/>
    </row>
    <row r="145" spans="1:15" x14ac:dyDescent="0.3">
      <c r="A145" s="94" t="s">
        <v>86</v>
      </c>
      <c r="B145" s="95">
        <f>SUM(B143:B144)</f>
        <v>0</v>
      </c>
      <c r="C145" s="95">
        <f t="shared" ref="C145:M145" si="18">SUM(C143:C144)</f>
        <v>0</v>
      </c>
      <c r="D145" s="95">
        <f t="shared" si="18"/>
        <v>0</v>
      </c>
      <c r="E145" s="95">
        <f t="shared" si="18"/>
        <v>0</v>
      </c>
      <c r="F145" s="95">
        <f t="shared" si="18"/>
        <v>0</v>
      </c>
      <c r="G145" s="95">
        <f t="shared" si="18"/>
        <v>0</v>
      </c>
      <c r="H145" s="95">
        <f t="shared" si="18"/>
        <v>0</v>
      </c>
      <c r="I145" s="95">
        <f t="shared" si="18"/>
        <v>0</v>
      </c>
      <c r="J145" s="95">
        <f t="shared" si="18"/>
        <v>0</v>
      </c>
      <c r="K145" s="95">
        <f t="shared" si="18"/>
        <v>0</v>
      </c>
      <c r="L145" s="95">
        <f t="shared" si="18"/>
        <v>0</v>
      </c>
      <c r="M145" s="95">
        <f t="shared" si="18"/>
        <v>0</v>
      </c>
      <c r="N145" s="95">
        <f>AVERAGE(Passivi19[[#This Row],[gennaio]:[dicembre]])</f>
        <v>0</v>
      </c>
      <c r="O145" s="85"/>
    </row>
    <row r="146" spans="1:15" x14ac:dyDescent="0.3">
      <c r="A146" s="98"/>
      <c r="B146" s="69"/>
      <c r="C146" s="69"/>
      <c r="D146" s="69"/>
      <c r="E146" s="69"/>
      <c r="F146" s="105"/>
      <c r="G146" s="105"/>
      <c r="H146" s="105"/>
      <c r="I146" s="105"/>
      <c r="J146" s="105"/>
      <c r="K146" s="105"/>
      <c r="L146" s="105"/>
      <c r="M146" s="105"/>
      <c r="N146" s="69"/>
      <c r="O146" s="85"/>
    </row>
    <row r="147" spans="1:15" x14ac:dyDescent="0.3">
      <c r="A147" s="94" t="s">
        <v>99</v>
      </c>
      <c r="B147" s="95" t="e">
        <f>#REF!</f>
        <v>#REF!</v>
      </c>
      <c r="C147" s="95">
        <v>0</v>
      </c>
      <c r="D147" s="95">
        <v>0</v>
      </c>
      <c r="E147" s="95">
        <v>0</v>
      </c>
      <c r="F147" s="96"/>
      <c r="G147" s="96"/>
      <c r="H147" s="96"/>
      <c r="I147" s="96"/>
      <c r="J147" s="96"/>
      <c r="K147" s="96"/>
      <c r="L147" s="96"/>
      <c r="M147" s="96"/>
      <c r="N147" s="95" t="e">
        <f>AVERAGE(Passivi19[[#This Row],[gennaio]:[dicembre]])</f>
        <v>#REF!</v>
      </c>
      <c r="O147" s="85"/>
    </row>
    <row r="148" spans="1:15" x14ac:dyDescent="0.3">
      <c r="A148" s="73" t="s">
        <v>105</v>
      </c>
      <c r="B148" s="61" t="e">
        <f>B138+B142+B147</f>
        <v>#REF!</v>
      </c>
      <c r="C148" s="61">
        <f t="shared" ref="C148:M148" si="19">C138+C142+C147</f>
        <v>0</v>
      </c>
      <c r="D148" s="61">
        <f t="shared" si="19"/>
        <v>0</v>
      </c>
      <c r="E148" s="61">
        <f t="shared" si="19"/>
        <v>0</v>
      </c>
      <c r="F148" s="61">
        <f t="shared" si="19"/>
        <v>0</v>
      </c>
      <c r="G148" s="61">
        <f t="shared" si="19"/>
        <v>0</v>
      </c>
      <c r="H148" s="61">
        <f t="shared" si="19"/>
        <v>0</v>
      </c>
      <c r="I148" s="61">
        <f t="shared" si="19"/>
        <v>0</v>
      </c>
      <c r="J148" s="61">
        <f t="shared" si="19"/>
        <v>0</v>
      </c>
      <c r="K148" s="61">
        <f t="shared" si="19"/>
        <v>0</v>
      </c>
      <c r="L148" s="61">
        <f t="shared" si="19"/>
        <v>0</v>
      </c>
      <c r="M148" s="61">
        <f t="shared" si="19"/>
        <v>0</v>
      </c>
      <c r="N148" s="61" t="e">
        <f>AVERAGE(Passivi19[[#This Row],[gennaio]:[dicembre]])</f>
        <v>#REF!</v>
      </c>
      <c r="O148" s="72"/>
    </row>
    <row r="149" spans="1:15" ht="15" thickBot="1" x14ac:dyDescent="0.35">
      <c r="A149" s="112" t="s">
        <v>106</v>
      </c>
      <c r="B149" s="114">
        <f>B135+B145</f>
        <v>0</v>
      </c>
      <c r="C149" s="114">
        <f t="shared" ref="C149:M149" si="20">C135+C145</f>
        <v>0</v>
      </c>
      <c r="D149" s="114">
        <f>D135+D145</f>
        <v>0</v>
      </c>
      <c r="E149" s="114">
        <f t="shared" si="20"/>
        <v>0</v>
      </c>
      <c r="F149" s="114">
        <f t="shared" si="20"/>
        <v>0</v>
      </c>
      <c r="G149" s="114">
        <f t="shared" si="20"/>
        <v>0</v>
      </c>
      <c r="H149" s="114">
        <f t="shared" si="20"/>
        <v>0</v>
      </c>
      <c r="I149" s="114">
        <f t="shared" si="20"/>
        <v>0</v>
      </c>
      <c r="J149" s="114">
        <f t="shared" si="20"/>
        <v>0</v>
      </c>
      <c r="K149" s="114">
        <f t="shared" si="20"/>
        <v>0</v>
      </c>
      <c r="L149" s="114">
        <f t="shared" si="20"/>
        <v>0</v>
      </c>
      <c r="M149" s="114">
        <f t="shared" si="20"/>
        <v>0</v>
      </c>
      <c r="N149" s="114">
        <f>AVERAGE(Passivi19[[#This Row],[gennaio]:[dicembre]])</f>
        <v>0</v>
      </c>
      <c r="O149" s="5"/>
    </row>
    <row r="150" spans="1:15" ht="15.6" thickTop="1" thickBot="1" x14ac:dyDescent="0.35">
      <c r="A150" s="118" t="s">
        <v>107</v>
      </c>
      <c r="B150" s="120" t="e">
        <f>B148+B149</f>
        <v>#REF!</v>
      </c>
      <c r="C150" s="120">
        <f t="shared" ref="C150:M150" si="21">C148+C149</f>
        <v>0</v>
      </c>
      <c r="D150" s="120">
        <f t="shared" si="21"/>
        <v>0</v>
      </c>
      <c r="E150" s="120">
        <f t="shared" si="21"/>
        <v>0</v>
      </c>
      <c r="F150" s="120">
        <f t="shared" si="21"/>
        <v>0</v>
      </c>
      <c r="G150" s="120">
        <f t="shared" si="21"/>
        <v>0</v>
      </c>
      <c r="H150" s="120">
        <f t="shared" si="21"/>
        <v>0</v>
      </c>
      <c r="I150" s="120">
        <f t="shared" si="21"/>
        <v>0</v>
      </c>
      <c r="J150" s="120">
        <f t="shared" si="21"/>
        <v>0</v>
      </c>
      <c r="K150" s="120">
        <f t="shared" si="21"/>
        <v>0</v>
      </c>
      <c r="L150" s="120">
        <f t="shared" si="21"/>
        <v>0</v>
      </c>
      <c r="M150" s="120">
        <f t="shared" si="21"/>
        <v>0</v>
      </c>
      <c r="N150" s="120" t="e">
        <f>AVERAGE(Passivi19[[#This Row],[gennaio]:[dicembre]])</f>
        <v>#REF!</v>
      </c>
    </row>
    <row r="151" spans="1:15" ht="21" x14ac:dyDescent="0.3">
      <c r="A151" s="168" t="s">
        <v>80</v>
      </c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</row>
    <row r="152" spans="1:15" x14ac:dyDescent="0.3">
      <c r="A152" s="71" t="s">
        <v>79</v>
      </c>
      <c r="B152" s="72" t="s">
        <v>0</v>
      </c>
      <c r="C152" s="72" t="s">
        <v>1</v>
      </c>
      <c r="D152" s="72" t="s">
        <v>2</v>
      </c>
      <c r="E152" s="72" t="s">
        <v>3</v>
      </c>
      <c r="F152" s="72" t="s">
        <v>4</v>
      </c>
      <c r="G152" s="72" t="s">
        <v>5</v>
      </c>
      <c r="H152" s="72" t="s">
        <v>6</v>
      </c>
      <c r="I152" s="72" t="s">
        <v>7</v>
      </c>
      <c r="J152" s="72" t="s">
        <v>8</v>
      </c>
      <c r="K152" s="72" t="s">
        <v>9</v>
      </c>
      <c r="L152" s="72" t="s">
        <v>10</v>
      </c>
      <c r="M152" s="72" t="s">
        <v>11</v>
      </c>
      <c r="N152" s="72" t="s">
        <v>72</v>
      </c>
    </row>
    <row r="153" spans="1:15" s="1" customFormat="1" ht="16.95" customHeight="1" x14ac:dyDescent="0.3">
      <c r="A153" s="137" t="s">
        <v>112</v>
      </c>
      <c r="B153" s="131">
        <v>0</v>
      </c>
      <c r="C153" s="131">
        <v>0</v>
      </c>
      <c r="D153" s="131">
        <f>0</f>
        <v>0</v>
      </c>
      <c r="E153" s="131"/>
      <c r="F153" s="131"/>
      <c r="G153" s="131"/>
      <c r="H153" s="131"/>
      <c r="I153" s="131"/>
      <c r="J153" s="131"/>
      <c r="K153" s="131"/>
      <c r="L153" s="131"/>
      <c r="M153" s="143"/>
      <c r="N153" s="130">
        <f>AVERAGE(Equity20[[#This Row],[gennaio]:[dicembre]])</f>
        <v>0</v>
      </c>
      <c r="O153" s="5"/>
    </row>
    <row r="154" spans="1:15" s="142" customFormat="1" x14ac:dyDescent="0.3">
      <c r="A154" s="138" t="s">
        <v>116</v>
      </c>
      <c r="B154" s="139" t="e">
        <f>0.05*B189</f>
        <v>#REF!</v>
      </c>
      <c r="C154" s="139">
        <f t="shared" ref="C154:M154" si="22">0.05*C189</f>
        <v>0</v>
      </c>
      <c r="D154" s="139">
        <f t="shared" si="22"/>
        <v>0</v>
      </c>
      <c r="E154" s="139">
        <f t="shared" si="22"/>
        <v>0</v>
      </c>
      <c r="F154" s="139">
        <f t="shared" si="22"/>
        <v>0</v>
      </c>
      <c r="G154" s="139">
        <f t="shared" si="22"/>
        <v>0</v>
      </c>
      <c r="H154" s="139">
        <f t="shared" si="22"/>
        <v>0</v>
      </c>
      <c r="I154" s="139">
        <f t="shared" si="22"/>
        <v>0</v>
      </c>
      <c r="J154" s="139">
        <f t="shared" si="22"/>
        <v>0</v>
      </c>
      <c r="K154" s="139">
        <f t="shared" si="22"/>
        <v>0</v>
      </c>
      <c r="L154" s="139">
        <f t="shared" si="22"/>
        <v>0</v>
      </c>
      <c r="M154" s="139">
        <f t="shared" si="22"/>
        <v>0</v>
      </c>
      <c r="N154" s="140" t="e">
        <f>AVERAGE(Equity20[[#This Row],[gennaio]:[dicembre]])</f>
        <v>#REF!</v>
      </c>
      <c r="O154" s="141"/>
    </row>
    <row r="155" spans="1:15" s="157" customFormat="1" ht="15" thickBot="1" x14ac:dyDescent="0.35">
      <c r="A155" s="148" t="s">
        <v>52</v>
      </c>
      <c r="B155" s="149" t="e">
        <f t="shared" ref="B155:M155" si="23">B153/B189</f>
        <v>#REF!</v>
      </c>
      <c r="C155" s="149" t="e">
        <f t="shared" si="23"/>
        <v>#DIV/0!</v>
      </c>
      <c r="D155" s="149" t="e">
        <f t="shared" si="23"/>
        <v>#DIV/0!</v>
      </c>
      <c r="E155" s="149" t="e">
        <f t="shared" si="23"/>
        <v>#DIV/0!</v>
      </c>
      <c r="F155" s="149" t="e">
        <f t="shared" si="23"/>
        <v>#DIV/0!</v>
      </c>
      <c r="G155" s="149" t="e">
        <f t="shared" si="23"/>
        <v>#DIV/0!</v>
      </c>
      <c r="H155" s="149" t="e">
        <f t="shared" si="23"/>
        <v>#DIV/0!</v>
      </c>
      <c r="I155" s="149" t="e">
        <f t="shared" si="23"/>
        <v>#DIV/0!</v>
      </c>
      <c r="J155" s="149" t="e">
        <f t="shared" si="23"/>
        <v>#DIV/0!</v>
      </c>
      <c r="K155" s="149" t="e">
        <f t="shared" si="23"/>
        <v>#DIV/0!</v>
      </c>
      <c r="L155" s="149" t="e">
        <f t="shared" si="23"/>
        <v>#DIV/0!</v>
      </c>
      <c r="M155" s="149" t="e">
        <f t="shared" si="23"/>
        <v>#DIV/0!</v>
      </c>
      <c r="N155" s="150" t="e">
        <f>AVERAGE(Equity20[[#This Row],[gennaio]:[dicembre]])</f>
        <v>#REF!</v>
      </c>
    </row>
    <row r="156" spans="1:15" s="136" customFormat="1" x14ac:dyDescent="0.3">
      <c r="A156" s="133" t="s">
        <v>115</v>
      </c>
      <c r="B156" s="134">
        <v>0</v>
      </c>
      <c r="C156" s="134">
        <v>0</v>
      </c>
      <c r="D156" s="134">
        <v>0</v>
      </c>
      <c r="E156" s="134"/>
      <c r="F156" s="134"/>
      <c r="G156" s="134"/>
      <c r="H156" s="134"/>
      <c r="I156" s="134"/>
      <c r="J156" s="134"/>
      <c r="K156" s="134"/>
      <c r="L156" s="134"/>
      <c r="M156" s="144"/>
      <c r="N156" s="147">
        <f>AVERAGE(Equity20[[#This Row],[gennaio]:[dicembre]])</f>
        <v>0</v>
      </c>
      <c r="O156" s="135"/>
    </row>
    <row r="157" spans="1:15" s="142" customFormat="1" x14ac:dyDescent="0.3">
      <c r="A157" s="138" t="s">
        <v>116</v>
      </c>
      <c r="B157" s="139" t="e">
        <f>0.05*B189</f>
        <v>#REF!</v>
      </c>
      <c r="C157" s="139">
        <f t="shared" ref="C157:M157" si="24">0.05*C189</f>
        <v>0</v>
      </c>
      <c r="D157" s="139">
        <f t="shared" si="24"/>
        <v>0</v>
      </c>
      <c r="E157" s="139">
        <f t="shared" si="24"/>
        <v>0</v>
      </c>
      <c r="F157" s="139">
        <f t="shared" si="24"/>
        <v>0</v>
      </c>
      <c r="G157" s="139">
        <f t="shared" si="24"/>
        <v>0</v>
      </c>
      <c r="H157" s="139">
        <f t="shared" si="24"/>
        <v>0</v>
      </c>
      <c r="I157" s="139">
        <f t="shared" si="24"/>
        <v>0</v>
      </c>
      <c r="J157" s="139">
        <f t="shared" si="24"/>
        <v>0</v>
      </c>
      <c r="K157" s="139">
        <f t="shared" si="24"/>
        <v>0</v>
      </c>
      <c r="L157" s="139">
        <f t="shared" si="24"/>
        <v>0</v>
      </c>
      <c r="M157" s="139">
        <f t="shared" si="24"/>
        <v>0</v>
      </c>
      <c r="N157" s="140" t="e">
        <f>AVERAGE(Equity20[[#This Row],[gennaio]:[dicembre]])</f>
        <v>#REF!</v>
      </c>
      <c r="O157" s="141"/>
    </row>
    <row r="158" spans="1:15" s="157" customFormat="1" ht="15" thickBot="1" x14ac:dyDescent="0.35">
      <c r="A158" s="148" t="s">
        <v>52</v>
      </c>
      <c r="B158" s="149" t="e">
        <f t="shared" ref="B158:M158" si="25">B156/B189</f>
        <v>#REF!</v>
      </c>
      <c r="C158" s="149" t="e">
        <f t="shared" si="25"/>
        <v>#DIV/0!</v>
      </c>
      <c r="D158" s="149" t="e">
        <f t="shared" si="25"/>
        <v>#DIV/0!</v>
      </c>
      <c r="E158" s="149" t="e">
        <f t="shared" si="25"/>
        <v>#DIV/0!</v>
      </c>
      <c r="F158" s="149" t="e">
        <f t="shared" si="25"/>
        <v>#DIV/0!</v>
      </c>
      <c r="G158" s="149" t="e">
        <f t="shared" si="25"/>
        <v>#DIV/0!</v>
      </c>
      <c r="H158" s="149" t="e">
        <f t="shared" si="25"/>
        <v>#DIV/0!</v>
      </c>
      <c r="I158" s="149" t="e">
        <f t="shared" si="25"/>
        <v>#DIV/0!</v>
      </c>
      <c r="J158" s="149" t="e">
        <f t="shared" si="25"/>
        <v>#DIV/0!</v>
      </c>
      <c r="K158" s="149" t="e">
        <f t="shared" si="25"/>
        <v>#DIV/0!</v>
      </c>
      <c r="L158" s="149" t="e">
        <f t="shared" si="25"/>
        <v>#DIV/0!</v>
      </c>
      <c r="M158" s="149" t="e">
        <f t="shared" si="25"/>
        <v>#DIV/0!</v>
      </c>
      <c r="N158" s="150" t="e">
        <f>AVERAGE(Equity20[[#This Row],[gennaio]:[dicembre]])</f>
        <v>#REF!</v>
      </c>
    </row>
    <row r="159" spans="1:15" s="1" customFormat="1" x14ac:dyDescent="0.3">
      <c r="A159" s="137" t="s">
        <v>113</v>
      </c>
      <c r="B159" s="131">
        <v>0</v>
      </c>
      <c r="C159" s="131">
        <v>0</v>
      </c>
      <c r="D159" s="131">
        <v>0</v>
      </c>
      <c r="E159" s="131"/>
      <c r="F159" s="131"/>
      <c r="G159" s="131"/>
      <c r="H159" s="131"/>
      <c r="I159" s="131"/>
      <c r="J159" s="131"/>
      <c r="K159" s="131"/>
      <c r="L159" s="131"/>
      <c r="M159" s="143"/>
      <c r="N159" s="130">
        <f>AVERAGE(Equity20[[#This Row],[gennaio]:[dicembre]])</f>
        <v>0</v>
      </c>
      <c r="O159" s="5"/>
    </row>
    <row r="160" spans="1:15" s="142" customFormat="1" x14ac:dyDescent="0.3">
      <c r="A160" s="138" t="s">
        <v>116</v>
      </c>
      <c r="B160" s="139" t="e">
        <f>0.05*B189</f>
        <v>#REF!</v>
      </c>
      <c r="C160" s="139">
        <f t="shared" ref="C160:M160" si="26">0.05*C189</f>
        <v>0</v>
      </c>
      <c r="D160" s="139">
        <f t="shared" si="26"/>
        <v>0</v>
      </c>
      <c r="E160" s="139">
        <f t="shared" si="26"/>
        <v>0</v>
      </c>
      <c r="F160" s="139">
        <f t="shared" si="26"/>
        <v>0</v>
      </c>
      <c r="G160" s="139">
        <f t="shared" si="26"/>
        <v>0</v>
      </c>
      <c r="H160" s="139">
        <f t="shared" si="26"/>
        <v>0</v>
      </c>
      <c r="I160" s="139">
        <f t="shared" si="26"/>
        <v>0</v>
      </c>
      <c r="J160" s="139">
        <f t="shared" si="26"/>
        <v>0</v>
      </c>
      <c r="K160" s="139">
        <f t="shared" si="26"/>
        <v>0</v>
      </c>
      <c r="L160" s="139">
        <f t="shared" si="26"/>
        <v>0</v>
      </c>
      <c r="M160" s="139">
        <f t="shared" si="26"/>
        <v>0</v>
      </c>
      <c r="N160" s="140" t="e">
        <f>AVERAGE(Equity20[[#This Row],[gennaio]:[dicembre]])</f>
        <v>#REF!</v>
      </c>
      <c r="O160" s="141"/>
    </row>
    <row r="161" spans="1:15" s="157" customFormat="1" ht="15" thickBot="1" x14ac:dyDescent="0.35">
      <c r="A161" s="148" t="s">
        <v>52</v>
      </c>
      <c r="B161" s="149" t="e">
        <f t="shared" ref="B161:M161" si="27">B159/B189</f>
        <v>#REF!</v>
      </c>
      <c r="C161" s="149" t="e">
        <f t="shared" si="27"/>
        <v>#DIV/0!</v>
      </c>
      <c r="D161" s="149" t="e">
        <f t="shared" si="27"/>
        <v>#DIV/0!</v>
      </c>
      <c r="E161" s="149" t="e">
        <f t="shared" si="27"/>
        <v>#DIV/0!</v>
      </c>
      <c r="F161" s="149" t="e">
        <f t="shared" si="27"/>
        <v>#DIV/0!</v>
      </c>
      <c r="G161" s="149" t="e">
        <f t="shared" si="27"/>
        <v>#DIV/0!</v>
      </c>
      <c r="H161" s="149" t="e">
        <f t="shared" si="27"/>
        <v>#DIV/0!</v>
      </c>
      <c r="I161" s="149" t="e">
        <f t="shared" si="27"/>
        <v>#DIV/0!</v>
      </c>
      <c r="J161" s="149" t="e">
        <f t="shared" si="27"/>
        <v>#DIV/0!</v>
      </c>
      <c r="K161" s="149" t="e">
        <f t="shared" si="27"/>
        <v>#DIV/0!</v>
      </c>
      <c r="L161" s="149" t="e">
        <f t="shared" si="27"/>
        <v>#DIV/0!</v>
      </c>
      <c r="M161" s="149" t="e">
        <f t="shared" si="27"/>
        <v>#DIV/0!</v>
      </c>
      <c r="N161" s="150" t="e">
        <f>AVERAGE(Equity20[[#This Row],[gennaio]:[dicembre]])</f>
        <v>#REF!</v>
      </c>
    </row>
    <row r="162" spans="1:15" s="1" customFormat="1" x14ac:dyDescent="0.3">
      <c r="A162" s="137" t="s">
        <v>114</v>
      </c>
      <c r="B162" s="131">
        <v>0</v>
      </c>
      <c r="C162" s="131">
        <v>0</v>
      </c>
      <c r="D162" s="131">
        <v>0</v>
      </c>
      <c r="E162" s="131"/>
      <c r="F162" s="131"/>
      <c r="G162" s="131"/>
      <c r="H162" s="131"/>
      <c r="I162" s="131"/>
      <c r="J162" s="131"/>
      <c r="K162" s="131"/>
      <c r="L162" s="131"/>
      <c r="M162" s="143"/>
      <c r="N162" s="130">
        <f>AVERAGE(Equity20[[#This Row],[gennaio]:[dicembre]])</f>
        <v>0</v>
      </c>
      <c r="O162" s="5"/>
    </row>
    <row r="163" spans="1:15" s="142" customFormat="1" x14ac:dyDescent="0.3">
      <c r="A163" s="138" t="s">
        <v>116</v>
      </c>
      <c r="B163" s="139" t="e">
        <f>0.05*B189</f>
        <v>#REF!</v>
      </c>
      <c r="C163" s="139">
        <f t="shared" ref="C163:M163" si="28">0.05*C189</f>
        <v>0</v>
      </c>
      <c r="D163" s="139">
        <f t="shared" si="28"/>
        <v>0</v>
      </c>
      <c r="E163" s="139">
        <f t="shared" si="28"/>
        <v>0</v>
      </c>
      <c r="F163" s="139">
        <f t="shared" si="28"/>
        <v>0</v>
      </c>
      <c r="G163" s="139">
        <f t="shared" si="28"/>
        <v>0</v>
      </c>
      <c r="H163" s="139">
        <f t="shared" si="28"/>
        <v>0</v>
      </c>
      <c r="I163" s="139">
        <f t="shared" si="28"/>
        <v>0</v>
      </c>
      <c r="J163" s="139">
        <f t="shared" si="28"/>
        <v>0</v>
      </c>
      <c r="K163" s="139">
        <f t="shared" si="28"/>
        <v>0</v>
      </c>
      <c r="L163" s="139">
        <f t="shared" si="28"/>
        <v>0</v>
      </c>
      <c r="M163" s="139">
        <f t="shared" si="28"/>
        <v>0</v>
      </c>
      <c r="N163" s="140" t="e">
        <f>AVERAGE(Equity20[[#This Row],[gennaio]:[dicembre]])</f>
        <v>#REF!</v>
      </c>
      <c r="O163" s="141"/>
    </row>
    <row r="164" spans="1:15" s="157" customFormat="1" ht="15" thickBot="1" x14ac:dyDescent="0.35">
      <c r="A164" s="148" t="s">
        <v>52</v>
      </c>
      <c r="B164" s="149" t="e">
        <f t="shared" ref="B164:M164" si="29">B162/B189</f>
        <v>#REF!</v>
      </c>
      <c r="C164" s="149" t="e">
        <f t="shared" si="29"/>
        <v>#DIV/0!</v>
      </c>
      <c r="D164" s="149" t="e">
        <f t="shared" si="29"/>
        <v>#DIV/0!</v>
      </c>
      <c r="E164" s="149" t="e">
        <f t="shared" si="29"/>
        <v>#DIV/0!</v>
      </c>
      <c r="F164" s="149" t="e">
        <f t="shared" si="29"/>
        <v>#DIV/0!</v>
      </c>
      <c r="G164" s="149" t="e">
        <f t="shared" si="29"/>
        <v>#DIV/0!</v>
      </c>
      <c r="H164" s="149" t="e">
        <f t="shared" si="29"/>
        <v>#DIV/0!</v>
      </c>
      <c r="I164" s="149" t="e">
        <f t="shared" si="29"/>
        <v>#DIV/0!</v>
      </c>
      <c r="J164" s="149" t="e">
        <f t="shared" si="29"/>
        <v>#DIV/0!</v>
      </c>
      <c r="K164" s="149" t="e">
        <f t="shared" si="29"/>
        <v>#DIV/0!</v>
      </c>
      <c r="L164" s="149" t="e">
        <f t="shared" si="29"/>
        <v>#DIV/0!</v>
      </c>
      <c r="M164" s="149" t="e">
        <f t="shared" si="29"/>
        <v>#DIV/0!</v>
      </c>
      <c r="N164" s="150" t="e">
        <f>AVERAGE(Equity20[[#This Row],[gennaio]:[dicembre]])</f>
        <v>#REF!</v>
      </c>
    </row>
    <row r="165" spans="1:15" s="136" customFormat="1" x14ac:dyDescent="0.3">
      <c r="A165" s="137" t="s">
        <v>120</v>
      </c>
      <c r="B165" s="131">
        <f t="shared" ref="B165:C165" si="30">B128-B135</f>
        <v>0</v>
      </c>
      <c r="C165" s="131">
        <f t="shared" si="30"/>
        <v>0</v>
      </c>
      <c r="D165" s="131">
        <f>D128-D135</f>
        <v>0</v>
      </c>
      <c r="E165" s="131"/>
      <c r="F165" s="131"/>
      <c r="G165" s="131"/>
      <c r="H165" s="131"/>
      <c r="I165" s="131"/>
      <c r="J165" s="131"/>
      <c r="K165" s="131"/>
      <c r="L165" s="131"/>
      <c r="M165" s="143"/>
      <c r="N165" s="2">
        <f>AVERAGE(Equity20[[#This Row],[gennaio]:[dicembre]])</f>
        <v>0</v>
      </c>
      <c r="O165" s="135"/>
    </row>
    <row r="166" spans="1:15" s="142" customFormat="1" x14ac:dyDescent="0.3">
      <c r="A166" s="138" t="s">
        <v>121</v>
      </c>
      <c r="B166" s="139" t="e">
        <f>0.1*B189</f>
        <v>#REF!</v>
      </c>
      <c r="C166" s="139">
        <f t="shared" ref="C166:M166" si="31">0.1*C189</f>
        <v>0</v>
      </c>
      <c r="D166" s="139">
        <f t="shared" si="31"/>
        <v>0</v>
      </c>
      <c r="E166" s="139">
        <f t="shared" si="31"/>
        <v>0</v>
      </c>
      <c r="F166" s="139">
        <f t="shared" si="31"/>
        <v>0</v>
      </c>
      <c r="G166" s="139">
        <f t="shared" si="31"/>
        <v>0</v>
      </c>
      <c r="H166" s="139">
        <f t="shared" si="31"/>
        <v>0</v>
      </c>
      <c r="I166" s="139">
        <f t="shared" si="31"/>
        <v>0</v>
      </c>
      <c r="J166" s="139">
        <f t="shared" si="31"/>
        <v>0</v>
      </c>
      <c r="K166" s="139">
        <f t="shared" si="31"/>
        <v>0</v>
      </c>
      <c r="L166" s="139">
        <f t="shared" si="31"/>
        <v>0</v>
      </c>
      <c r="M166" s="139">
        <f t="shared" si="31"/>
        <v>0</v>
      </c>
      <c r="N166" s="140" t="e">
        <f>AVERAGE(Equity20[[#This Row],[gennaio]:[dicembre]])</f>
        <v>#REF!</v>
      </c>
      <c r="O166" s="141"/>
    </row>
    <row r="167" spans="1:15" s="157" customFormat="1" ht="15" thickBot="1" x14ac:dyDescent="0.35">
      <c r="A167" s="148" t="s">
        <v>52</v>
      </c>
      <c r="B167" s="149" t="e">
        <f t="shared" ref="B167:M167" si="32">B165/B189</f>
        <v>#REF!</v>
      </c>
      <c r="C167" s="149" t="e">
        <f t="shared" si="32"/>
        <v>#DIV/0!</v>
      </c>
      <c r="D167" s="149" t="e">
        <f t="shared" si="32"/>
        <v>#DIV/0!</v>
      </c>
      <c r="E167" s="149" t="e">
        <f t="shared" si="32"/>
        <v>#DIV/0!</v>
      </c>
      <c r="F167" s="149" t="e">
        <f t="shared" si="32"/>
        <v>#DIV/0!</v>
      </c>
      <c r="G167" s="149" t="e">
        <f t="shared" si="32"/>
        <v>#DIV/0!</v>
      </c>
      <c r="H167" s="149" t="e">
        <f t="shared" si="32"/>
        <v>#DIV/0!</v>
      </c>
      <c r="I167" s="149" t="e">
        <f t="shared" si="32"/>
        <v>#DIV/0!</v>
      </c>
      <c r="J167" s="149" t="e">
        <f t="shared" si="32"/>
        <v>#DIV/0!</v>
      </c>
      <c r="K167" s="149" t="e">
        <f t="shared" si="32"/>
        <v>#DIV/0!</v>
      </c>
      <c r="L167" s="149" t="e">
        <f t="shared" si="32"/>
        <v>#DIV/0!</v>
      </c>
      <c r="M167" s="149" t="e">
        <f t="shared" si="32"/>
        <v>#DIV/0!</v>
      </c>
      <c r="N167" s="150" t="e">
        <f>AVERAGE(Equity20[[#This Row],[gennaio]:[dicembre]])</f>
        <v>#REF!</v>
      </c>
    </row>
    <row r="168" spans="1:15" s="136" customFormat="1" x14ac:dyDescent="0.3">
      <c r="A168" s="137" t="s">
        <v>117</v>
      </c>
      <c r="B168" s="131">
        <f>B99</f>
        <v>0</v>
      </c>
      <c r="C168" s="131">
        <f>C99</f>
        <v>0</v>
      </c>
      <c r="D168" s="131">
        <f>D99</f>
        <v>0</v>
      </c>
      <c r="E168" s="131"/>
      <c r="F168" s="131"/>
      <c r="G168" s="131"/>
      <c r="H168" s="131"/>
      <c r="I168" s="131"/>
      <c r="J168" s="131"/>
      <c r="K168" s="131"/>
      <c r="L168" s="131"/>
      <c r="M168" s="143"/>
      <c r="N168" s="2">
        <f>AVERAGE(Equity20[[#This Row],[gennaio]:[dicembre]])</f>
        <v>0</v>
      </c>
      <c r="O168" s="135"/>
    </row>
    <row r="169" spans="1:15" s="142" customFormat="1" x14ac:dyDescent="0.3">
      <c r="A169" s="138" t="s">
        <v>116</v>
      </c>
      <c r="B169" s="139" t="e">
        <f>0.05*B189</f>
        <v>#REF!</v>
      </c>
      <c r="C169" s="139">
        <f t="shared" ref="C169:M169" si="33">0.05*C189</f>
        <v>0</v>
      </c>
      <c r="D169" s="139">
        <f t="shared" si="33"/>
        <v>0</v>
      </c>
      <c r="E169" s="139">
        <f t="shared" si="33"/>
        <v>0</v>
      </c>
      <c r="F169" s="139">
        <f t="shared" si="33"/>
        <v>0</v>
      </c>
      <c r="G169" s="139">
        <f t="shared" si="33"/>
        <v>0</v>
      </c>
      <c r="H169" s="139">
        <f t="shared" si="33"/>
        <v>0</v>
      </c>
      <c r="I169" s="139">
        <f t="shared" si="33"/>
        <v>0</v>
      </c>
      <c r="J169" s="139">
        <f t="shared" si="33"/>
        <v>0</v>
      </c>
      <c r="K169" s="139">
        <f t="shared" si="33"/>
        <v>0</v>
      </c>
      <c r="L169" s="139">
        <f t="shared" si="33"/>
        <v>0</v>
      </c>
      <c r="M169" s="139">
        <f t="shared" si="33"/>
        <v>0</v>
      </c>
      <c r="N169" s="140" t="e">
        <f>AVERAGE(Equity20[[#This Row],[gennaio]:[dicembre]])</f>
        <v>#REF!</v>
      </c>
      <c r="O169" s="141"/>
    </row>
    <row r="170" spans="1:15" s="157" customFormat="1" ht="15" thickBot="1" x14ac:dyDescent="0.35">
      <c r="A170" s="148" t="s">
        <v>52</v>
      </c>
      <c r="B170" s="149" t="e">
        <f t="shared" ref="B170:M170" si="34">B168/B189</f>
        <v>#REF!</v>
      </c>
      <c r="C170" s="149" t="e">
        <f t="shared" si="34"/>
        <v>#DIV/0!</v>
      </c>
      <c r="D170" s="149" t="e">
        <f t="shared" si="34"/>
        <v>#DIV/0!</v>
      </c>
      <c r="E170" s="149" t="e">
        <f t="shared" si="34"/>
        <v>#DIV/0!</v>
      </c>
      <c r="F170" s="149" t="e">
        <f t="shared" si="34"/>
        <v>#DIV/0!</v>
      </c>
      <c r="G170" s="149" t="e">
        <f t="shared" si="34"/>
        <v>#DIV/0!</v>
      </c>
      <c r="H170" s="149" t="e">
        <f t="shared" si="34"/>
        <v>#DIV/0!</v>
      </c>
      <c r="I170" s="149" t="e">
        <f t="shared" si="34"/>
        <v>#DIV/0!</v>
      </c>
      <c r="J170" s="149" t="e">
        <f t="shared" si="34"/>
        <v>#DIV/0!</v>
      </c>
      <c r="K170" s="149" t="e">
        <f t="shared" si="34"/>
        <v>#DIV/0!</v>
      </c>
      <c r="L170" s="149" t="e">
        <f t="shared" si="34"/>
        <v>#DIV/0!</v>
      </c>
      <c r="M170" s="149" t="e">
        <f t="shared" si="34"/>
        <v>#DIV/0!</v>
      </c>
      <c r="N170" s="150" t="e">
        <f>AVERAGE(Equity20[[#This Row],[gennaio]:[dicembre]])</f>
        <v>#REF!</v>
      </c>
    </row>
    <row r="171" spans="1:15" s="136" customFormat="1" x14ac:dyDescent="0.3">
      <c r="A171" s="133" t="s">
        <v>118</v>
      </c>
      <c r="B171" s="134">
        <v>0</v>
      </c>
      <c r="C171" s="134">
        <v>0</v>
      </c>
      <c r="D171" s="134">
        <v>0</v>
      </c>
      <c r="E171" s="134"/>
      <c r="F171" s="134"/>
      <c r="G171" s="134"/>
      <c r="H171" s="134"/>
      <c r="I171" s="134"/>
      <c r="J171" s="134"/>
      <c r="K171" s="134"/>
      <c r="L171" s="134"/>
      <c r="M171" s="144"/>
      <c r="N171" s="2">
        <f>AVERAGE(Equity20[[#This Row],[gennaio]:[dicembre]])</f>
        <v>0</v>
      </c>
      <c r="O171" s="135"/>
    </row>
    <row r="172" spans="1:15" s="142" customFormat="1" x14ac:dyDescent="0.3">
      <c r="A172" s="138" t="s">
        <v>119</v>
      </c>
      <c r="B172" s="139" t="e">
        <f>0.15*B189</f>
        <v>#REF!</v>
      </c>
      <c r="C172" s="139">
        <f t="shared" ref="C172:M172" si="35">0.15*C189</f>
        <v>0</v>
      </c>
      <c r="D172" s="139">
        <f t="shared" si="35"/>
        <v>0</v>
      </c>
      <c r="E172" s="139">
        <f t="shared" si="35"/>
        <v>0</v>
      </c>
      <c r="F172" s="139">
        <f t="shared" si="35"/>
        <v>0</v>
      </c>
      <c r="G172" s="139">
        <f t="shared" si="35"/>
        <v>0</v>
      </c>
      <c r="H172" s="139">
        <f t="shared" si="35"/>
        <v>0</v>
      </c>
      <c r="I172" s="139">
        <f t="shared" si="35"/>
        <v>0</v>
      </c>
      <c r="J172" s="139">
        <f t="shared" si="35"/>
        <v>0</v>
      </c>
      <c r="K172" s="139">
        <f t="shared" si="35"/>
        <v>0</v>
      </c>
      <c r="L172" s="139">
        <f t="shared" si="35"/>
        <v>0</v>
      </c>
      <c r="M172" s="139">
        <f t="shared" si="35"/>
        <v>0</v>
      </c>
      <c r="N172" s="140" t="e">
        <f>AVERAGE(Equity20[[#This Row],[gennaio]:[dicembre]])</f>
        <v>#REF!</v>
      </c>
      <c r="O172" s="141"/>
    </row>
    <row r="173" spans="1:15" s="157" customFormat="1" ht="15" thickBot="1" x14ac:dyDescent="0.35">
      <c r="A173" s="148" t="s">
        <v>52</v>
      </c>
      <c r="B173" s="149" t="e">
        <f t="shared" ref="B173:M173" si="36">B171/B189</f>
        <v>#REF!</v>
      </c>
      <c r="C173" s="149" t="e">
        <f t="shared" si="36"/>
        <v>#DIV/0!</v>
      </c>
      <c r="D173" s="149" t="e">
        <f t="shared" si="36"/>
        <v>#DIV/0!</v>
      </c>
      <c r="E173" s="149" t="e">
        <f t="shared" si="36"/>
        <v>#DIV/0!</v>
      </c>
      <c r="F173" s="149" t="e">
        <f t="shared" si="36"/>
        <v>#DIV/0!</v>
      </c>
      <c r="G173" s="149" t="e">
        <f t="shared" si="36"/>
        <v>#DIV/0!</v>
      </c>
      <c r="H173" s="149" t="e">
        <f t="shared" si="36"/>
        <v>#DIV/0!</v>
      </c>
      <c r="I173" s="149" t="e">
        <f t="shared" si="36"/>
        <v>#DIV/0!</v>
      </c>
      <c r="J173" s="149" t="e">
        <f t="shared" si="36"/>
        <v>#DIV/0!</v>
      </c>
      <c r="K173" s="149" t="e">
        <f t="shared" si="36"/>
        <v>#DIV/0!</v>
      </c>
      <c r="L173" s="149" t="e">
        <f t="shared" si="36"/>
        <v>#DIV/0!</v>
      </c>
      <c r="M173" s="149" t="e">
        <f t="shared" si="36"/>
        <v>#DIV/0!</v>
      </c>
      <c r="N173" s="150" t="e">
        <f>AVERAGE(Equity20[[#This Row],[gennaio]:[dicembre]])</f>
        <v>#REF!</v>
      </c>
    </row>
    <row r="174" spans="1:15" s="136" customFormat="1" x14ac:dyDescent="0.3">
      <c r="A174" s="133" t="s">
        <v>110</v>
      </c>
      <c r="B174" s="134" t="e">
        <f>B91+#REF!+#REF!+#REF!</f>
        <v>#REF!</v>
      </c>
      <c r="C174" s="134" t="e">
        <f>C91+#REF!+#REF!+#REF!</f>
        <v>#REF!</v>
      </c>
      <c r="D174" s="134" t="e">
        <f>D91+#REF!+#REF!+#REF!</f>
        <v>#REF!</v>
      </c>
      <c r="E174" s="134"/>
      <c r="F174" s="134"/>
      <c r="G174" s="134"/>
      <c r="H174" s="134"/>
      <c r="I174" s="134"/>
      <c r="J174" s="134"/>
      <c r="K174" s="134"/>
      <c r="L174" s="134"/>
      <c r="M174" s="144"/>
      <c r="N174" s="2" t="e">
        <f>AVERAGE(Equity20[[#This Row],[gennaio]:[dicembre]])</f>
        <v>#REF!</v>
      </c>
      <c r="O174" s="135"/>
    </row>
    <row r="175" spans="1:15" s="142" customFormat="1" x14ac:dyDescent="0.3">
      <c r="A175" s="138" t="s">
        <v>119</v>
      </c>
      <c r="B175" s="139" t="e">
        <f>0.15*B189</f>
        <v>#REF!</v>
      </c>
      <c r="C175" s="139">
        <f t="shared" ref="C175:M175" si="37">0.15*C189</f>
        <v>0</v>
      </c>
      <c r="D175" s="139">
        <f t="shared" si="37"/>
        <v>0</v>
      </c>
      <c r="E175" s="139">
        <f t="shared" si="37"/>
        <v>0</v>
      </c>
      <c r="F175" s="139">
        <f t="shared" si="37"/>
        <v>0</v>
      </c>
      <c r="G175" s="139">
        <f t="shared" si="37"/>
        <v>0</v>
      </c>
      <c r="H175" s="139">
        <f t="shared" si="37"/>
        <v>0</v>
      </c>
      <c r="I175" s="139">
        <f t="shared" si="37"/>
        <v>0</v>
      </c>
      <c r="J175" s="139">
        <f t="shared" si="37"/>
        <v>0</v>
      </c>
      <c r="K175" s="139">
        <f t="shared" si="37"/>
        <v>0</v>
      </c>
      <c r="L175" s="139">
        <f t="shared" si="37"/>
        <v>0</v>
      </c>
      <c r="M175" s="139">
        <f t="shared" si="37"/>
        <v>0</v>
      </c>
      <c r="N175" s="140" t="e">
        <f>AVERAGE(Equity20[[#This Row],[gennaio]:[dicembre]])</f>
        <v>#REF!</v>
      </c>
      <c r="O175" s="141"/>
    </row>
    <row r="176" spans="1:15" s="157" customFormat="1" ht="15" thickBot="1" x14ac:dyDescent="0.35">
      <c r="A176" s="148" t="s">
        <v>52</v>
      </c>
      <c r="B176" s="149" t="e">
        <f t="shared" ref="B176:M176" si="38">B174/B189</f>
        <v>#REF!</v>
      </c>
      <c r="C176" s="149" t="e">
        <f t="shared" si="38"/>
        <v>#REF!</v>
      </c>
      <c r="D176" s="149" t="e">
        <f t="shared" si="38"/>
        <v>#REF!</v>
      </c>
      <c r="E176" s="149" t="e">
        <f t="shared" si="38"/>
        <v>#DIV/0!</v>
      </c>
      <c r="F176" s="149" t="e">
        <f t="shared" si="38"/>
        <v>#DIV/0!</v>
      </c>
      <c r="G176" s="149" t="e">
        <f t="shared" si="38"/>
        <v>#DIV/0!</v>
      </c>
      <c r="H176" s="149" t="e">
        <f t="shared" si="38"/>
        <v>#DIV/0!</v>
      </c>
      <c r="I176" s="149" t="e">
        <f t="shared" si="38"/>
        <v>#DIV/0!</v>
      </c>
      <c r="J176" s="149" t="e">
        <f t="shared" si="38"/>
        <v>#DIV/0!</v>
      </c>
      <c r="K176" s="149" t="e">
        <f t="shared" si="38"/>
        <v>#DIV/0!</v>
      </c>
      <c r="L176" s="149" t="e">
        <f t="shared" si="38"/>
        <v>#DIV/0!</v>
      </c>
      <c r="M176" s="149" t="e">
        <f t="shared" si="38"/>
        <v>#DIV/0!</v>
      </c>
      <c r="N176" s="150" t="e">
        <f>AVERAGE(Equity20[[#This Row],[gennaio]:[dicembre]])</f>
        <v>#REF!</v>
      </c>
    </row>
    <row r="177" spans="1:15" s="1" customFormat="1" x14ac:dyDescent="0.3">
      <c r="A177" s="133" t="s">
        <v>111</v>
      </c>
      <c r="B177" s="134">
        <f>B93</f>
        <v>0</v>
      </c>
      <c r="C177" s="134">
        <f>C93</f>
        <v>0</v>
      </c>
      <c r="D177" s="134">
        <f>D93</f>
        <v>0</v>
      </c>
      <c r="E177" s="134"/>
      <c r="F177" s="134"/>
      <c r="G177" s="134"/>
      <c r="H177" s="134"/>
      <c r="I177" s="134"/>
      <c r="J177" s="134"/>
      <c r="K177" s="134"/>
      <c r="L177" s="134"/>
      <c r="M177" s="144"/>
      <c r="N177" s="2">
        <f>AVERAGE(Equity20[[#This Row],[gennaio]:[dicembre]])</f>
        <v>0</v>
      </c>
      <c r="O177" s="5"/>
    </row>
    <row r="178" spans="1:15" s="142" customFormat="1" x14ac:dyDescent="0.3">
      <c r="A178" s="138" t="s">
        <v>119</v>
      </c>
      <c r="B178" s="139" t="e">
        <f>0.15*B189</f>
        <v>#REF!</v>
      </c>
      <c r="C178" s="139">
        <f t="shared" ref="C178:M178" si="39">0.15*C189</f>
        <v>0</v>
      </c>
      <c r="D178" s="139">
        <f t="shared" si="39"/>
        <v>0</v>
      </c>
      <c r="E178" s="139">
        <f t="shared" si="39"/>
        <v>0</v>
      </c>
      <c r="F178" s="139">
        <f t="shared" si="39"/>
        <v>0</v>
      </c>
      <c r="G178" s="139">
        <f t="shared" si="39"/>
        <v>0</v>
      </c>
      <c r="H178" s="139">
        <f t="shared" si="39"/>
        <v>0</v>
      </c>
      <c r="I178" s="139">
        <f t="shared" si="39"/>
        <v>0</v>
      </c>
      <c r="J178" s="139">
        <f t="shared" si="39"/>
        <v>0</v>
      </c>
      <c r="K178" s="139">
        <f t="shared" si="39"/>
        <v>0</v>
      </c>
      <c r="L178" s="139">
        <f t="shared" si="39"/>
        <v>0</v>
      </c>
      <c r="M178" s="139">
        <f t="shared" si="39"/>
        <v>0</v>
      </c>
      <c r="N178" s="140" t="e">
        <f>AVERAGE(Equity20[[#This Row],[gennaio]:[dicembre]])</f>
        <v>#REF!</v>
      </c>
      <c r="O178" s="141"/>
    </row>
    <row r="179" spans="1:15" s="158" customFormat="1" ht="15" thickBot="1" x14ac:dyDescent="0.35">
      <c r="A179" s="148" t="s">
        <v>52</v>
      </c>
      <c r="B179" s="149" t="e">
        <f t="shared" ref="B179:M179" si="40">B177/B189</f>
        <v>#REF!</v>
      </c>
      <c r="C179" s="149" t="e">
        <f t="shared" si="40"/>
        <v>#DIV/0!</v>
      </c>
      <c r="D179" s="149" t="e">
        <f t="shared" si="40"/>
        <v>#DIV/0!</v>
      </c>
      <c r="E179" s="149" t="e">
        <f t="shared" si="40"/>
        <v>#DIV/0!</v>
      </c>
      <c r="F179" s="149" t="e">
        <f t="shared" si="40"/>
        <v>#DIV/0!</v>
      </c>
      <c r="G179" s="149" t="e">
        <f t="shared" si="40"/>
        <v>#DIV/0!</v>
      </c>
      <c r="H179" s="149" t="e">
        <f t="shared" si="40"/>
        <v>#DIV/0!</v>
      </c>
      <c r="I179" s="149" t="e">
        <f t="shared" si="40"/>
        <v>#DIV/0!</v>
      </c>
      <c r="J179" s="149" t="e">
        <f t="shared" si="40"/>
        <v>#DIV/0!</v>
      </c>
      <c r="K179" s="149" t="e">
        <f t="shared" si="40"/>
        <v>#DIV/0!</v>
      </c>
      <c r="L179" s="149" t="e">
        <f t="shared" si="40"/>
        <v>#DIV/0!</v>
      </c>
      <c r="M179" s="149" t="e">
        <f t="shared" si="40"/>
        <v>#DIV/0!</v>
      </c>
      <c r="N179" s="150" t="e">
        <f>AVERAGE(Equity20[[#This Row],[gennaio]:[dicembre]])</f>
        <v>#REF!</v>
      </c>
    </row>
    <row r="180" spans="1:15" s="142" customFormat="1" x14ac:dyDescent="0.3">
      <c r="A180" s="133" t="s">
        <v>122</v>
      </c>
      <c r="B180" s="134" t="e">
        <f>B92+#REF!</f>
        <v>#REF!</v>
      </c>
      <c r="C180" s="134" t="e">
        <f>C92+#REF!</f>
        <v>#REF!</v>
      </c>
      <c r="D180" s="134" t="e">
        <f>D92+#REF!</f>
        <v>#REF!</v>
      </c>
      <c r="E180" s="134"/>
      <c r="F180" s="134"/>
      <c r="G180" s="134"/>
      <c r="H180" s="134"/>
      <c r="I180" s="134"/>
      <c r="J180" s="134"/>
      <c r="K180" s="134"/>
      <c r="L180" s="134"/>
      <c r="M180" s="144"/>
      <c r="N180" s="2" t="e">
        <f>AVERAGE(Equity20[[#This Row],[gennaio]:[dicembre]])</f>
        <v>#REF!</v>
      </c>
      <c r="O180" s="141"/>
    </row>
    <row r="181" spans="1:15" s="142" customFormat="1" x14ac:dyDescent="0.3">
      <c r="A181" s="138" t="s">
        <v>123</v>
      </c>
      <c r="B181" s="139" t="e">
        <f>0.25*B189</f>
        <v>#REF!</v>
      </c>
      <c r="C181" s="139">
        <f t="shared" ref="C181:M181" si="41">0.25*C189</f>
        <v>0</v>
      </c>
      <c r="D181" s="139">
        <f t="shared" si="41"/>
        <v>0</v>
      </c>
      <c r="E181" s="139">
        <f t="shared" si="41"/>
        <v>0</v>
      </c>
      <c r="F181" s="139">
        <f t="shared" si="41"/>
        <v>0</v>
      </c>
      <c r="G181" s="139">
        <f t="shared" si="41"/>
        <v>0</v>
      </c>
      <c r="H181" s="139">
        <f t="shared" si="41"/>
        <v>0</v>
      </c>
      <c r="I181" s="139">
        <f t="shared" si="41"/>
        <v>0</v>
      </c>
      <c r="J181" s="139">
        <f t="shared" si="41"/>
        <v>0</v>
      </c>
      <c r="K181" s="139">
        <f t="shared" si="41"/>
        <v>0</v>
      </c>
      <c r="L181" s="139">
        <f t="shared" si="41"/>
        <v>0</v>
      </c>
      <c r="M181" s="139">
        <f t="shared" si="41"/>
        <v>0</v>
      </c>
      <c r="N181" s="140" t="e">
        <f>AVERAGE(Equity20[[#This Row],[gennaio]:[dicembre]])</f>
        <v>#REF!</v>
      </c>
      <c r="O181" s="141"/>
    </row>
    <row r="182" spans="1:15" s="158" customFormat="1" ht="15" thickBot="1" x14ac:dyDescent="0.35">
      <c r="A182" s="151" t="s">
        <v>52</v>
      </c>
      <c r="B182" s="152" t="e">
        <f>B159-B179</f>
        <v>#REF!</v>
      </c>
      <c r="C182" s="152" t="e">
        <f>C159-C179</f>
        <v>#DIV/0!</v>
      </c>
      <c r="D182" s="152" t="e">
        <f>D180/D189</f>
        <v>#REF!</v>
      </c>
      <c r="E182" s="152" t="e">
        <f t="shared" ref="E182:M182" si="42">E159-E179</f>
        <v>#DIV/0!</v>
      </c>
      <c r="F182" s="152" t="e">
        <f t="shared" si="42"/>
        <v>#DIV/0!</v>
      </c>
      <c r="G182" s="152" t="e">
        <f t="shared" si="42"/>
        <v>#DIV/0!</v>
      </c>
      <c r="H182" s="152" t="e">
        <f t="shared" si="42"/>
        <v>#DIV/0!</v>
      </c>
      <c r="I182" s="152" t="e">
        <f t="shared" si="42"/>
        <v>#DIV/0!</v>
      </c>
      <c r="J182" s="152" t="e">
        <f t="shared" si="42"/>
        <v>#DIV/0!</v>
      </c>
      <c r="K182" s="152" t="e">
        <f t="shared" si="42"/>
        <v>#DIV/0!</v>
      </c>
      <c r="L182" s="152" t="e">
        <f t="shared" si="42"/>
        <v>#DIV/0!</v>
      </c>
      <c r="M182" s="153" t="e">
        <f t="shared" si="42"/>
        <v>#DIV/0!</v>
      </c>
      <c r="N182" s="152" t="e">
        <f>AVERAGE(Equity20[[#This Row],[gennaio]:[dicembre]])</f>
        <v>#REF!</v>
      </c>
    </row>
    <row r="183" spans="1:15" s="1" customFormat="1" x14ac:dyDescent="0.3">
      <c r="A183" s="137" t="s">
        <v>124</v>
      </c>
      <c r="B183" s="131">
        <f>B89+B90-B142-B145</f>
        <v>0</v>
      </c>
      <c r="C183" s="131">
        <f>C89+C90-C142-C145</f>
        <v>0</v>
      </c>
      <c r="D183" s="131">
        <f>D89+D90-D142-D145</f>
        <v>0</v>
      </c>
      <c r="E183" s="131" t="e">
        <f t="shared" ref="E183:M183" si="43">E159-E179</f>
        <v>#DIV/0!</v>
      </c>
      <c r="F183" s="131" t="e">
        <f t="shared" si="43"/>
        <v>#DIV/0!</v>
      </c>
      <c r="G183" s="131" t="e">
        <f t="shared" si="43"/>
        <v>#DIV/0!</v>
      </c>
      <c r="H183" s="131" t="e">
        <f t="shared" si="43"/>
        <v>#DIV/0!</v>
      </c>
      <c r="I183" s="131" t="e">
        <f t="shared" si="43"/>
        <v>#DIV/0!</v>
      </c>
      <c r="J183" s="131" t="e">
        <f t="shared" si="43"/>
        <v>#DIV/0!</v>
      </c>
      <c r="K183" s="131" t="e">
        <f t="shared" si="43"/>
        <v>#DIV/0!</v>
      </c>
      <c r="L183" s="131" t="e">
        <f t="shared" si="43"/>
        <v>#DIV/0!</v>
      </c>
      <c r="M183" s="143" t="e">
        <f t="shared" si="43"/>
        <v>#DIV/0!</v>
      </c>
      <c r="N183" s="130" t="e">
        <f>AVERAGE(Equity20[[#This Row],[gennaio]:[dicembre]])</f>
        <v>#DIV/0!</v>
      </c>
      <c r="O183" s="5"/>
    </row>
    <row r="184" spans="1:15" s="142" customFormat="1" x14ac:dyDescent="0.3">
      <c r="A184" s="138" t="s">
        <v>125</v>
      </c>
      <c r="B184" s="139" t="e">
        <f>0.05*B189</f>
        <v>#REF!</v>
      </c>
      <c r="C184" s="139">
        <f t="shared" ref="C184:M184" si="44">0.05*C189</f>
        <v>0</v>
      </c>
      <c r="D184" s="139">
        <f t="shared" si="44"/>
        <v>0</v>
      </c>
      <c r="E184" s="139">
        <f t="shared" si="44"/>
        <v>0</v>
      </c>
      <c r="F184" s="139">
        <f t="shared" si="44"/>
        <v>0</v>
      </c>
      <c r="G184" s="139">
        <f t="shared" si="44"/>
        <v>0</v>
      </c>
      <c r="H184" s="139">
        <f t="shared" si="44"/>
        <v>0</v>
      </c>
      <c r="I184" s="139">
        <f t="shared" si="44"/>
        <v>0</v>
      </c>
      <c r="J184" s="139">
        <f t="shared" si="44"/>
        <v>0</v>
      </c>
      <c r="K184" s="139">
        <f t="shared" si="44"/>
        <v>0</v>
      </c>
      <c r="L184" s="139">
        <f t="shared" si="44"/>
        <v>0</v>
      </c>
      <c r="M184" s="139">
        <f t="shared" si="44"/>
        <v>0</v>
      </c>
      <c r="N184" s="140" t="e">
        <f>AVERAGE(Equity20[[#This Row],[gennaio]:[dicembre]])</f>
        <v>#REF!</v>
      </c>
      <c r="O184" s="141"/>
    </row>
    <row r="185" spans="1:15" s="157" customFormat="1" ht="15" thickBot="1" x14ac:dyDescent="0.35">
      <c r="A185" s="148" t="s">
        <v>52</v>
      </c>
      <c r="B185" s="149" t="e">
        <f t="shared" ref="B185:M185" si="45">B183/B189</f>
        <v>#REF!</v>
      </c>
      <c r="C185" s="149" t="e">
        <f t="shared" si="45"/>
        <v>#DIV/0!</v>
      </c>
      <c r="D185" s="149" t="e">
        <f t="shared" si="45"/>
        <v>#DIV/0!</v>
      </c>
      <c r="E185" s="149" t="e">
        <f t="shared" si="45"/>
        <v>#DIV/0!</v>
      </c>
      <c r="F185" s="149" t="e">
        <f t="shared" si="45"/>
        <v>#DIV/0!</v>
      </c>
      <c r="G185" s="149" t="e">
        <f t="shared" si="45"/>
        <v>#DIV/0!</v>
      </c>
      <c r="H185" s="149" t="e">
        <f t="shared" si="45"/>
        <v>#DIV/0!</v>
      </c>
      <c r="I185" s="149" t="e">
        <f t="shared" si="45"/>
        <v>#DIV/0!</v>
      </c>
      <c r="J185" s="149" t="e">
        <f t="shared" si="45"/>
        <v>#DIV/0!</v>
      </c>
      <c r="K185" s="149" t="e">
        <f t="shared" si="45"/>
        <v>#DIV/0!</v>
      </c>
      <c r="L185" s="149" t="e">
        <f t="shared" si="45"/>
        <v>#DIV/0!</v>
      </c>
      <c r="M185" s="149" t="e">
        <f t="shared" si="45"/>
        <v>#DIV/0!</v>
      </c>
      <c r="N185" s="150" t="e">
        <f>AVERAGE(Equity20[[#This Row],[gennaio]:[dicembre]])</f>
        <v>#REF!</v>
      </c>
    </row>
    <row r="186" spans="1:15" x14ac:dyDescent="0.3">
      <c r="A186" s="24" t="s">
        <v>31</v>
      </c>
      <c r="B186" s="145" t="e">
        <f t="shared" ref="B186:C186" si="46">B189-B183-B180-B177-B174-B171-B168-B165-B162-B159-B156-B153</f>
        <v>#REF!</v>
      </c>
      <c r="C186" s="145" t="e">
        <f t="shared" si="46"/>
        <v>#REF!</v>
      </c>
      <c r="D186" s="145" t="e">
        <f>D189-D183-D180-D177-D174-D171-D168-D165-D162-D159-D156-D153</f>
        <v>#REF!</v>
      </c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</row>
    <row r="187" spans="1:15" s="142" customFormat="1" x14ac:dyDescent="0.3">
      <c r="A187" s="138" t="s">
        <v>125</v>
      </c>
      <c r="B187" s="139" t="e">
        <f>0.05*B189</f>
        <v>#REF!</v>
      </c>
      <c r="C187" s="139">
        <f t="shared" ref="C187:M187" si="47">0.05*C189</f>
        <v>0</v>
      </c>
      <c r="D187" s="139">
        <f t="shared" si="47"/>
        <v>0</v>
      </c>
      <c r="E187" s="139">
        <f t="shared" si="47"/>
        <v>0</v>
      </c>
      <c r="F187" s="139">
        <f t="shared" si="47"/>
        <v>0</v>
      </c>
      <c r="G187" s="139">
        <f t="shared" si="47"/>
        <v>0</v>
      </c>
      <c r="H187" s="139">
        <f t="shared" si="47"/>
        <v>0</v>
      </c>
      <c r="I187" s="139">
        <f t="shared" si="47"/>
        <v>0</v>
      </c>
      <c r="J187" s="139">
        <f t="shared" si="47"/>
        <v>0</v>
      </c>
      <c r="K187" s="139">
        <f t="shared" si="47"/>
        <v>0</v>
      </c>
      <c r="L187" s="139">
        <f t="shared" si="47"/>
        <v>0</v>
      </c>
      <c r="M187" s="139">
        <f t="shared" si="47"/>
        <v>0</v>
      </c>
      <c r="N187" s="140" t="e">
        <f>AVERAGE(Equity20[[#This Row],[gennaio]:[dicembre]])</f>
        <v>#REF!</v>
      </c>
      <c r="O187" s="141"/>
    </row>
    <row r="188" spans="1:15" s="157" customFormat="1" ht="15" thickBot="1" x14ac:dyDescent="0.35">
      <c r="A188" s="154" t="s">
        <v>52</v>
      </c>
      <c r="B188" s="155" t="e">
        <f t="shared" ref="B188:M188" si="48">B186/B189</f>
        <v>#REF!</v>
      </c>
      <c r="C188" s="155" t="e">
        <f t="shared" si="48"/>
        <v>#REF!</v>
      </c>
      <c r="D188" s="155" t="e">
        <f t="shared" si="48"/>
        <v>#REF!</v>
      </c>
      <c r="E188" s="155" t="e">
        <f t="shared" si="48"/>
        <v>#DIV/0!</v>
      </c>
      <c r="F188" s="155" t="e">
        <f t="shared" si="48"/>
        <v>#DIV/0!</v>
      </c>
      <c r="G188" s="155" t="e">
        <f t="shared" si="48"/>
        <v>#DIV/0!</v>
      </c>
      <c r="H188" s="155" t="e">
        <f t="shared" si="48"/>
        <v>#DIV/0!</v>
      </c>
      <c r="I188" s="155" t="e">
        <f t="shared" si="48"/>
        <v>#DIV/0!</v>
      </c>
      <c r="J188" s="155" t="e">
        <f t="shared" si="48"/>
        <v>#DIV/0!</v>
      </c>
      <c r="K188" s="155" t="e">
        <f t="shared" si="48"/>
        <v>#DIV/0!</v>
      </c>
      <c r="L188" s="155" t="e">
        <f t="shared" si="48"/>
        <v>#DIV/0!</v>
      </c>
      <c r="M188" s="155" t="e">
        <f t="shared" si="48"/>
        <v>#DIV/0!</v>
      </c>
      <c r="N188" s="156" t="e">
        <f>AVERAGE(Equity20[[#This Row],[gennaio]:[dicembre]])</f>
        <v>#REF!</v>
      </c>
    </row>
    <row r="189" spans="1:15" ht="15.6" thickTop="1" thickBot="1" x14ac:dyDescent="0.35">
      <c r="A189" s="159" t="s">
        <v>104</v>
      </c>
      <c r="B189" s="160" t="e">
        <f t="shared" ref="B189:M189" si="49">B130-B150</f>
        <v>#REF!</v>
      </c>
      <c r="C189" s="160">
        <f t="shared" si="49"/>
        <v>0</v>
      </c>
      <c r="D189" s="160">
        <f t="shared" si="49"/>
        <v>0</v>
      </c>
      <c r="E189" s="161">
        <f>E130-E150</f>
        <v>0</v>
      </c>
      <c r="F189" s="160">
        <f t="shared" si="49"/>
        <v>0</v>
      </c>
      <c r="G189" s="160">
        <f t="shared" si="49"/>
        <v>0</v>
      </c>
      <c r="H189" s="160">
        <f t="shared" si="49"/>
        <v>0</v>
      </c>
      <c r="I189" s="161">
        <f t="shared" si="49"/>
        <v>0</v>
      </c>
      <c r="J189" s="160">
        <f t="shared" si="49"/>
        <v>0</v>
      </c>
      <c r="K189" s="160">
        <f t="shared" si="49"/>
        <v>0</v>
      </c>
      <c r="L189" s="160">
        <f t="shared" si="49"/>
        <v>0</v>
      </c>
      <c r="M189" s="161">
        <f t="shared" si="49"/>
        <v>0</v>
      </c>
      <c r="N189" s="162" t="e">
        <f>AVERAGE(Equity20[[#This Row],[gennaio]:[dicembre]])</f>
        <v>#REF!</v>
      </c>
    </row>
    <row r="190" spans="1:15" ht="15" thickBot="1" x14ac:dyDescent="0.35">
      <c r="A190" s="163" t="s">
        <v>126</v>
      </c>
      <c r="B190" s="164" t="e" cm="1">
        <f t="array" ref="B190">(B189-#REF!)/#REF!</f>
        <v>#REF!</v>
      </c>
      <c r="C190" s="164" t="e">
        <f>(C189-B189)/B189</f>
        <v>#REF!</v>
      </c>
      <c r="D190" s="164" t="e">
        <f>(D189-C189)/C189</f>
        <v>#DIV/0!</v>
      </c>
      <c r="E190" s="164" t="e">
        <f t="shared" ref="E190:M190" si="50">(E189-D189)/D189</f>
        <v>#DIV/0!</v>
      </c>
      <c r="F190" s="164" t="e">
        <f t="shared" si="50"/>
        <v>#DIV/0!</v>
      </c>
      <c r="G190" s="164" t="e">
        <f t="shared" si="50"/>
        <v>#DIV/0!</v>
      </c>
      <c r="H190" s="164" t="e">
        <f t="shared" si="50"/>
        <v>#DIV/0!</v>
      </c>
      <c r="I190" s="164" t="e">
        <f t="shared" si="50"/>
        <v>#DIV/0!</v>
      </c>
      <c r="J190" s="164" t="e">
        <f t="shared" si="50"/>
        <v>#DIV/0!</v>
      </c>
      <c r="K190" s="164" t="e">
        <f t="shared" si="50"/>
        <v>#DIV/0!</v>
      </c>
      <c r="L190" s="164" t="e">
        <f t="shared" si="50"/>
        <v>#DIV/0!</v>
      </c>
      <c r="M190" s="164" t="e">
        <f t="shared" si="50"/>
        <v>#DIV/0!</v>
      </c>
      <c r="N190" s="165" t="e">
        <f>AVERAGE(Equity20[[#This Row],[gennaio]:[dicembre]])</f>
        <v>#REF!</v>
      </c>
    </row>
  </sheetData>
  <mergeCells count="9">
    <mergeCell ref="A82:N82"/>
    <mergeCell ref="A131:N131"/>
    <mergeCell ref="A151:N151"/>
    <mergeCell ref="A1:O1"/>
    <mergeCell ref="A2:O2"/>
    <mergeCell ref="A9:O9"/>
    <mergeCell ref="A52:O52"/>
    <mergeCell ref="A69:O69"/>
    <mergeCell ref="A81:N81"/>
  </mergeCells>
  <conditionalFormatting sqref="B68:N68">
    <cfRule type="cellIs" dxfId="2" priority="3" operator="greaterThan">
      <formula>$N$66</formula>
    </cfRule>
  </conditionalFormatting>
  <conditionalFormatting sqref="B80:N80">
    <cfRule type="cellIs" dxfId="1" priority="2" operator="greaterThan">
      <formula>$N$78</formula>
    </cfRule>
  </conditionalFormatting>
  <conditionalFormatting sqref="B51:N51">
    <cfRule type="cellIs" dxfId="0" priority="1" operator="greaterThan">
      <formula>B49</formula>
    </cfRule>
  </conditionalFormatting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Contabilità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Ranieri Domenico Cornaggia</dc:creator>
  <cp:lastModifiedBy>Ranieri Domenico Cornaggia</cp:lastModifiedBy>
  <dcterms:created xsi:type="dcterms:W3CDTF">2015-06-05T18:19:34Z</dcterms:created>
  <dcterms:modified xsi:type="dcterms:W3CDTF">2022-05-22T19:37:51Z</dcterms:modified>
</cp:coreProperties>
</file>